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Dsports.at\Desktop\HDsports\Marathonstudie\"/>
    </mc:Choice>
  </mc:AlternateContent>
  <bookViews>
    <workbookView xWindow="0" yWindow="0" windowWidth="28800" windowHeight="11835"/>
  </bookViews>
  <sheets>
    <sheet name="Tabelle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4" i="1" l="1"/>
  <c r="BJ34" i="1"/>
  <c r="BG34" i="1"/>
  <c r="BF34" i="1"/>
  <c r="BE34" i="1"/>
  <c r="AZ34" i="1"/>
  <c r="AY34" i="1"/>
  <c r="BA34" i="1" s="1"/>
  <c r="AX34" i="1"/>
  <c r="AV34" i="1"/>
  <c r="AU34" i="1"/>
  <c r="AW34" i="1" s="1"/>
  <c r="AT34" i="1"/>
  <c r="BB34" i="1" s="1"/>
  <c r="BC34" i="1" s="1"/>
  <c r="AR34" i="1"/>
  <c r="AO34" i="1"/>
  <c r="AN34" i="1"/>
  <c r="AP34" i="1" s="1"/>
  <c r="AM34" i="1"/>
  <c r="AK34" i="1"/>
  <c r="AJ34" i="1"/>
  <c r="AL34" i="1" s="1"/>
  <c r="AI34" i="1"/>
  <c r="AQ34" i="1" s="1"/>
  <c r="AG34" i="1"/>
  <c r="AD34" i="1"/>
  <c r="AC34" i="1"/>
  <c r="AE34" i="1" s="1"/>
  <c r="AB34" i="1"/>
  <c r="Z34" i="1"/>
  <c r="Y34" i="1"/>
  <c r="AA34" i="1" s="1"/>
  <c r="X34" i="1"/>
  <c r="V34" i="1"/>
  <c r="M34" i="1"/>
  <c r="T34" i="1"/>
  <c r="S34" i="1"/>
  <c r="R34" i="1"/>
  <c r="Q34" i="1"/>
  <c r="O34" i="1"/>
  <c r="N34" i="1"/>
  <c r="E34" i="1"/>
  <c r="C34" i="1"/>
  <c r="D34" i="1"/>
  <c r="B34" i="1"/>
  <c r="BH34" i="1" l="1"/>
  <c r="BD34" i="1"/>
  <c r="AS34" i="1"/>
  <c r="AH34" i="1"/>
  <c r="AF34" i="1"/>
  <c r="W34" i="1"/>
  <c r="U34" i="1"/>
  <c r="P34" i="1"/>
  <c r="K19" i="1"/>
  <c r="D12" i="1" l="1"/>
  <c r="B12" i="1"/>
  <c r="K15" i="1"/>
  <c r="K16" i="1"/>
  <c r="K17" i="1"/>
  <c r="K18" i="1"/>
  <c r="K14" i="1"/>
  <c r="F14" i="1"/>
  <c r="L14" i="1" s="1"/>
  <c r="F15" i="1"/>
  <c r="J15" i="1" s="1"/>
  <c r="F16" i="1"/>
  <c r="F17" i="1"/>
  <c r="J17" i="1" s="1"/>
  <c r="F18" i="1"/>
  <c r="F19" i="1"/>
  <c r="L20" i="1"/>
  <c r="L21" i="1"/>
  <c r="J22" i="1"/>
  <c r="K22" i="1" s="1"/>
  <c r="L23" i="1"/>
  <c r="J25" i="1"/>
  <c r="K25" i="1" s="1"/>
  <c r="J28" i="1"/>
  <c r="K28" i="1" s="1"/>
  <c r="L30" i="1"/>
  <c r="J31" i="1"/>
  <c r="K31" i="1" s="1"/>
  <c r="J33" i="1"/>
  <c r="K33" i="1" s="1"/>
  <c r="G14" i="1"/>
  <c r="G13" i="1"/>
  <c r="J16" i="1"/>
  <c r="L16" i="1"/>
  <c r="L17" i="1"/>
  <c r="J18" i="1"/>
  <c r="L18" i="1"/>
  <c r="J19" i="1"/>
  <c r="L19" i="1"/>
  <c r="J20" i="1"/>
  <c r="K20" i="1" s="1"/>
  <c r="J21" i="1"/>
  <c r="K21" i="1" s="1"/>
  <c r="J24" i="1"/>
  <c r="K24" i="1" s="1"/>
  <c r="L24" i="1"/>
  <c r="L25" i="1"/>
  <c r="J26" i="1"/>
  <c r="K26" i="1" s="1"/>
  <c r="L26" i="1"/>
  <c r="J27" i="1"/>
  <c r="K27" i="1"/>
  <c r="L27" i="1"/>
  <c r="L28" i="1"/>
  <c r="J29" i="1"/>
  <c r="K29" i="1" s="1"/>
  <c r="L29" i="1"/>
  <c r="J30" i="1"/>
  <c r="K30" i="1" s="1"/>
  <c r="J32" i="1"/>
  <c r="K32" i="1" s="1"/>
  <c r="L32" i="1"/>
  <c r="L33" i="1"/>
  <c r="I16" i="1"/>
  <c r="I17" i="1"/>
  <c r="I18" i="1"/>
  <c r="I19" i="1"/>
  <c r="H19" i="1"/>
  <c r="G19" i="1"/>
  <c r="H18" i="1"/>
  <c r="G18" i="1"/>
  <c r="H17" i="1"/>
  <c r="G17" i="1"/>
  <c r="H16" i="1"/>
  <c r="G16" i="1"/>
  <c r="H15" i="1"/>
  <c r="G15" i="1"/>
  <c r="H14" i="1"/>
  <c r="H13" i="1"/>
  <c r="H12" i="1"/>
  <c r="G12" i="1"/>
  <c r="F12" i="1" s="1"/>
  <c r="H11" i="1"/>
  <c r="G11" i="1"/>
  <c r="L11" i="1" s="1"/>
  <c r="H10" i="1"/>
  <c r="G10" i="1"/>
  <c r="H9" i="1"/>
  <c r="G9" i="1"/>
  <c r="H8" i="1"/>
  <c r="G8" i="1"/>
  <c r="H7" i="1"/>
  <c r="F7" i="1" s="1"/>
  <c r="I7" i="1" s="1"/>
  <c r="G7" i="1"/>
  <c r="H6" i="1"/>
  <c r="G6" i="1"/>
  <c r="H5" i="1"/>
  <c r="G5" i="1"/>
  <c r="H4" i="1"/>
  <c r="G4" i="1"/>
  <c r="H3" i="1"/>
  <c r="F3" i="1" s="1"/>
  <c r="G3" i="1"/>
  <c r="D4" i="1"/>
  <c r="D5" i="1"/>
  <c r="D6" i="1"/>
  <c r="D7" i="1"/>
  <c r="D8" i="1"/>
  <c r="B8" i="1" s="1"/>
  <c r="D9" i="1"/>
  <c r="D10" i="1"/>
  <c r="D11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C4" i="1"/>
  <c r="C5" i="1"/>
  <c r="C6" i="1"/>
  <c r="C7" i="1"/>
  <c r="C8" i="1"/>
  <c r="C9" i="1"/>
  <c r="C10" i="1"/>
  <c r="B10" i="1" s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B25" i="1" s="1"/>
  <c r="E25" i="1" s="1"/>
  <c r="C26" i="1"/>
  <c r="B26" i="1" s="1"/>
  <c r="E26" i="1" s="1"/>
  <c r="C27" i="1"/>
  <c r="C28" i="1"/>
  <c r="C29" i="1"/>
  <c r="C30" i="1"/>
  <c r="C31" i="1"/>
  <c r="C32" i="1"/>
  <c r="C33" i="1"/>
  <c r="B33" i="1" s="1"/>
  <c r="E33" i="1" s="1"/>
  <c r="D3" i="1"/>
  <c r="C3" i="1"/>
  <c r="B31" i="1"/>
  <c r="E31" i="1" s="1"/>
  <c r="B30" i="1"/>
  <c r="E30" i="1" s="1"/>
  <c r="B29" i="1"/>
  <c r="E29" i="1" s="1"/>
  <c r="B28" i="1"/>
  <c r="E28" i="1" s="1"/>
  <c r="B27" i="1"/>
  <c r="E27" i="1" s="1"/>
  <c r="B23" i="1"/>
  <c r="E23" i="1" s="1"/>
  <c r="E22" i="1"/>
  <c r="B22" i="1"/>
  <c r="B21" i="1"/>
  <c r="E21" i="1" s="1"/>
  <c r="B20" i="1"/>
  <c r="E20" i="1" s="1"/>
  <c r="B19" i="1"/>
  <c r="E19" i="1" s="1"/>
  <c r="B17" i="1"/>
  <c r="E17" i="1" s="1"/>
  <c r="B15" i="1"/>
  <c r="E15" i="1" s="1"/>
  <c r="B14" i="1"/>
  <c r="E14" i="1" s="1"/>
  <c r="B13" i="1"/>
  <c r="E13" i="1" s="1"/>
  <c r="E12" i="1"/>
  <c r="F11" i="1"/>
  <c r="I11" i="1" s="1"/>
  <c r="B11" i="1"/>
  <c r="F9" i="1"/>
  <c r="I9" i="1" s="1"/>
  <c r="B9" i="1"/>
  <c r="E9" i="1" s="1"/>
  <c r="F8" i="1"/>
  <c r="B7" i="1"/>
  <c r="E7" i="1" s="1"/>
  <c r="B6" i="1"/>
  <c r="E6" i="1" s="1"/>
  <c r="F5" i="1"/>
  <c r="B5" i="1"/>
  <c r="E5" i="1" s="1"/>
  <c r="F4" i="1"/>
  <c r="I4" i="1" s="1"/>
  <c r="B4" i="1"/>
  <c r="BI13" i="1"/>
  <c r="BL13" i="1" s="1"/>
  <c r="BE13" i="1"/>
  <c r="BH13" i="1" s="1"/>
  <c r="BI12" i="1"/>
  <c r="BE12" i="1"/>
  <c r="BH12" i="1" s="1"/>
  <c r="BI11" i="1"/>
  <c r="BE11" i="1"/>
  <c r="BI10" i="1"/>
  <c r="BL10" i="1" s="1"/>
  <c r="BE10" i="1"/>
  <c r="BI9" i="1"/>
  <c r="BL9" i="1" s="1"/>
  <c r="BE9" i="1"/>
  <c r="BI8" i="1"/>
  <c r="BL8" i="1" s="1"/>
  <c r="BE8" i="1"/>
  <c r="BI7" i="1"/>
  <c r="BL7" i="1" s="1"/>
  <c r="BE7" i="1"/>
  <c r="BH7" i="1" s="1"/>
  <c r="BI6" i="1"/>
  <c r="BL6" i="1" s="1"/>
  <c r="BE6" i="1"/>
  <c r="BI5" i="1"/>
  <c r="BE5" i="1"/>
  <c r="BH5" i="1" s="1"/>
  <c r="BI4" i="1"/>
  <c r="BE4" i="1"/>
  <c r="BH4" i="1" s="1"/>
  <c r="BI3" i="1"/>
  <c r="BE3" i="1"/>
  <c r="AX15" i="1"/>
  <c r="BA15" i="1" s="1"/>
  <c r="AT15" i="1"/>
  <c r="AX14" i="1"/>
  <c r="BA14" i="1" s="1"/>
  <c r="AT14" i="1"/>
  <c r="AX13" i="1"/>
  <c r="AT13" i="1"/>
  <c r="AW13" i="1" s="1"/>
  <c r="BA12" i="1"/>
  <c r="AX12" i="1"/>
  <c r="AT12" i="1"/>
  <c r="AW12" i="1" s="1"/>
  <c r="AX11" i="1"/>
  <c r="BA11" i="1" s="1"/>
  <c r="AT11" i="1"/>
  <c r="AW11" i="1" s="1"/>
  <c r="AX10" i="1"/>
  <c r="BA10" i="1" s="1"/>
  <c r="AT10" i="1"/>
  <c r="AX9" i="1"/>
  <c r="BA9" i="1" s="1"/>
  <c r="AT9" i="1"/>
  <c r="AX8" i="1"/>
  <c r="BA8" i="1" s="1"/>
  <c r="AT8" i="1"/>
  <c r="AW8" i="1" s="1"/>
  <c r="AX7" i="1"/>
  <c r="BA7" i="1" s="1"/>
  <c r="AT7" i="1"/>
  <c r="AX6" i="1"/>
  <c r="BA6" i="1" s="1"/>
  <c r="AT6" i="1"/>
  <c r="AX5" i="1"/>
  <c r="AT5" i="1"/>
  <c r="AW5" i="1" s="1"/>
  <c r="AX4" i="1"/>
  <c r="AT4" i="1"/>
  <c r="AW4" i="1" s="1"/>
  <c r="AX3" i="1"/>
  <c r="AT3" i="1"/>
  <c r="AW3" i="1" s="1"/>
  <c r="AM19" i="1"/>
  <c r="AP19" i="1" s="1"/>
  <c r="AM18" i="1"/>
  <c r="AM17" i="1"/>
  <c r="AP17" i="1" s="1"/>
  <c r="AM16" i="1"/>
  <c r="AP16" i="1" s="1"/>
  <c r="AM15" i="1"/>
  <c r="AP15" i="1" s="1"/>
  <c r="AM14" i="1"/>
  <c r="AP14" i="1" s="1"/>
  <c r="AM13" i="1"/>
  <c r="AP13" i="1" s="1"/>
  <c r="AI19" i="1"/>
  <c r="AL19" i="1" s="1"/>
  <c r="AI18" i="1"/>
  <c r="AL18" i="1" s="1"/>
  <c r="AI17" i="1"/>
  <c r="AL17" i="1" s="1"/>
  <c r="AI16" i="1"/>
  <c r="AL16" i="1" s="1"/>
  <c r="AI15" i="1"/>
  <c r="AL15" i="1" s="1"/>
  <c r="AI14" i="1"/>
  <c r="AL14" i="1" s="1"/>
  <c r="AI13" i="1"/>
  <c r="AL13" i="1" s="1"/>
  <c r="AM12" i="1"/>
  <c r="AP12" i="1" s="1"/>
  <c r="AI12" i="1"/>
  <c r="AM11" i="1"/>
  <c r="AP11" i="1" s="1"/>
  <c r="AI11" i="1"/>
  <c r="AL11" i="1" s="1"/>
  <c r="AM10" i="1"/>
  <c r="AP10" i="1" s="1"/>
  <c r="AI10" i="1"/>
  <c r="AM9" i="1"/>
  <c r="AI9" i="1"/>
  <c r="AM8" i="1"/>
  <c r="AP8" i="1" s="1"/>
  <c r="AI8" i="1"/>
  <c r="AL8" i="1" s="1"/>
  <c r="AM7" i="1"/>
  <c r="AP7" i="1" s="1"/>
  <c r="AI7" i="1"/>
  <c r="AM6" i="1"/>
  <c r="AI6" i="1"/>
  <c r="AL6" i="1" s="1"/>
  <c r="AM5" i="1"/>
  <c r="AI5" i="1"/>
  <c r="AS5" i="1" s="1"/>
  <c r="AM4" i="1"/>
  <c r="AP4" i="1" s="1"/>
  <c r="AI4" i="1"/>
  <c r="AM3" i="1"/>
  <c r="AP3" i="1" s="1"/>
  <c r="AI3" i="1"/>
  <c r="AF16" i="1"/>
  <c r="AE11" i="1"/>
  <c r="AB13" i="1"/>
  <c r="X24" i="1"/>
  <c r="X23" i="1"/>
  <c r="X22" i="1"/>
  <c r="X21" i="1"/>
  <c r="X20" i="1"/>
  <c r="AA20" i="1" s="1"/>
  <c r="X19" i="1"/>
  <c r="AA19" i="1" s="1"/>
  <c r="X18" i="1"/>
  <c r="AA18" i="1" s="1"/>
  <c r="X17" i="1"/>
  <c r="AA17" i="1" s="1"/>
  <c r="X16" i="1"/>
  <c r="AA16" i="1" s="1"/>
  <c r="X15" i="1"/>
  <c r="AA15" i="1" s="1"/>
  <c r="X14" i="1"/>
  <c r="AA14" i="1" s="1"/>
  <c r="X13" i="1"/>
  <c r="AA13" i="1" s="1"/>
  <c r="AE12" i="1"/>
  <c r="AH11" i="1"/>
  <c r="AE10" i="1"/>
  <c r="AB9" i="1"/>
  <c r="AF9" i="1" s="1"/>
  <c r="AG9" i="1" s="1"/>
  <c r="X9" i="1"/>
  <c r="AA9" i="1" s="1"/>
  <c r="AB8" i="1"/>
  <c r="X8" i="1"/>
  <c r="AA8" i="1" s="1"/>
  <c r="AB7" i="1"/>
  <c r="AE7" i="1" s="1"/>
  <c r="X7" i="1"/>
  <c r="AA7" i="1" s="1"/>
  <c r="AB6" i="1"/>
  <c r="AE6" i="1" s="1"/>
  <c r="X6" i="1"/>
  <c r="AA6" i="1" s="1"/>
  <c r="AB5" i="1"/>
  <c r="AE5" i="1" s="1"/>
  <c r="X5" i="1"/>
  <c r="AB4" i="1"/>
  <c r="AE4" i="1" s="1"/>
  <c r="X4" i="1"/>
  <c r="AB3" i="1"/>
  <c r="AE3" i="1" s="1"/>
  <c r="X3" i="1"/>
  <c r="T3" i="1"/>
  <c r="Q3" i="1"/>
  <c r="Q4" i="1"/>
  <c r="T4" i="1" s="1"/>
  <c r="Q5" i="1"/>
  <c r="W5" i="1" s="1"/>
  <c r="Q6" i="1"/>
  <c r="W6" i="1" s="1"/>
  <c r="Q7" i="1"/>
  <c r="W7" i="1" s="1"/>
  <c r="Q8" i="1"/>
  <c r="T8" i="1" s="1"/>
  <c r="Q9" i="1"/>
  <c r="T9" i="1" s="1"/>
  <c r="Q10" i="1"/>
  <c r="Q11" i="1"/>
  <c r="T11" i="1" s="1"/>
  <c r="Q12" i="1"/>
  <c r="W12" i="1" s="1"/>
  <c r="M3" i="1"/>
  <c r="P3" i="1" s="1"/>
  <c r="M15" i="1"/>
  <c r="M16" i="1"/>
  <c r="P16" i="1" s="1"/>
  <c r="M17" i="1"/>
  <c r="P17" i="1" s="1"/>
  <c r="M18" i="1"/>
  <c r="P18" i="1" s="1"/>
  <c r="M19" i="1"/>
  <c r="M20" i="1"/>
  <c r="M21" i="1"/>
  <c r="P21" i="1" s="1"/>
  <c r="M22" i="1"/>
  <c r="P22" i="1" s="1"/>
  <c r="M23" i="1"/>
  <c r="M24" i="1"/>
  <c r="M25" i="1"/>
  <c r="P25" i="1" s="1"/>
  <c r="M26" i="1"/>
  <c r="P26" i="1" s="1"/>
  <c r="M27" i="1"/>
  <c r="M28" i="1"/>
  <c r="M29" i="1"/>
  <c r="P29" i="1" s="1"/>
  <c r="M30" i="1"/>
  <c r="P30" i="1" s="1"/>
  <c r="M31" i="1"/>
  <c r="P31" i="1" s="1"/>
  <c r="M32" i="1"/>
  <c r="P32" i="1" s="1"/>
  <c r="M33" i="1"/>
  <c r="P33" i="1" s="1"/>
  <c r="M5" i="1"/>
  <c r="U5" i="1" s="1"/>
  <c r="V5" i="1" s="1"/>
  <c r="M6" i="1"/>
  <c r="U6" i="1" s="1"/>
  <c r="M7" i="1"/>
  <c r="M8" i="1"/>
  <c r="P8" i="1" s="1"/>
  <c r="M9" i="1"/>
  <c r="P9" i="1" s="1"/>
  <c r="M10" i="1"/>
  <c r="P10" i="1" s="1"/>
  <c r="M11" i="1"/>
  <c r="P11" i="1" s="1"/>
  <c r="M12" i="1"/>
  <c r="P12" i="1" s="1"/>
  <c r="M13" i="1"/>
  <c r="M14" i="1"/>
  <c r="M4" i="1"/>
  <c r="P4" i="1" s="1"/>
  <c r="T6" i="1"/>
  <c r="T7" i="1"/>
  <c r="T10" i="1"/>
  <c r="P5" i="1"/>
  <c r="P7" i="1"/>
  <c r="P13" i="1"/>
  <c r="P14" i="1"/>
  <c r="P15" i="1"/>
  <c r="P19" i="1"/>
  <c r="P20" i="1"/>
  <c r="P23" i="1"/>
  <c r="P24" i="1"/>
  <c r="P27" i="1"/>
  <c r="P28" i="1"/>
  <c r="F13" i="1" l="1"/>
  <c r="L13" i="1" s="1"/>
  <c r="I12" i="1"/>
  <c r="L12" i="1"/>
  <c r="F10" i="1"/>
  <c r="I10" i="1" s="1"/>
  <c r="I8" i="1"/>
  <c r="H34" i="1"/>
  <c r="BI34" i="1"/>
  <c r="BO34" i="1" s="1"/>
  <c r="G34" i="1"/>
  <c r="L22" i="1"/>
  <c r="L31" i="1"/>
  <c r="I14" i="1"/>
  <c r="J14" i="1"/>
  <c r="J23" i="1"/>
  <c r="K23" i="1" s="1"/>
  <c r="I15" i="1"/>
  <c r="L15" i="1"/>
  <c r="L10" i="1"/>
  <c r="F6" i="1"/>
  <c r="J6" i="1" s="1"/>
  <c r="K6" i="1" s="1"/>
  <c r="B32" i="1"/>
  <c r="E32" i="1" s="1"/>
  <c r="B24" i="1"/>
  <c r="E24" i="1" s="1"/>
  <c r="B16" i="1"/>
  <c r="E16" i="1" s="1"/>
  <c r="J5" i="1"/>
  <c r="K5" i="1" s="1"/>
  <c r="J11" i="1"/>
  <c r="K11" i="1" s="1"/>
  <c r="B18" i="1"/>
  <c r="E18" i="1" s="1"/>
  <c r="B3" i="1"/>
  <c r="E3" i="1" s="1"/>
  <c r="I5" i="1"/>
  <c r="I3" i="1"/>
  <c r="L4" i="1"/>
  <c r="J8" i="1"/>
  <c r="K8" i="1" s="1"/>
  <c r="E11" i="1"/>
  <c r="J12" i="1"/>
  <c r="K12" i="1" s="1"/>
  <c r="E4" i="1"/>
  <c r="L5" i="1"/>
  <c r="E10" i="1"/>
  <c r="J4" i="1"/>
  <c r="K4" i="1" s="1"/>
  <c r="T12" i="1"/>
  <c r="U12" i="1"/>
  <c r="V12" i="1" s="1"/>
  <c r="U4" i="1"/>
  <c r="V4" i="1" s="1"/>
  <c r="V6" i="1"/>
  <c r="W8" i="1"/>
  <c r="AH12" i="1"/>
  <c r="AH15" i="1"/>
  <c r="AF14" i="1"/>
  <c r="BD15" i="1"/>
  <c r="J7" i="1"/>
  <c r="K7" i="1" s="1"/>
  <c r="L9" i="1"/>
  <c r="U11" i="1"/>
  <c r="V11" i="1" s="1"/>
  <c r="AF13" i="1"/>
  <c r="AG13" i="1" s="1"/>
  <c r="AQ15" i="1"/>
  <c r="AR15" i="1" s="1"/>
  <c r="L8" i="1"/>
  <c r="W3" i="1"/>
  <c r="T5" i="1"/>
  <c r="U10" i="1"/>
  <c r="V10" i="1" s="1"/>
  <c r="AS16" i="1"/>
  <c r="BM11" i="1"/>
  <c r="BN11" i="1" s="1"/>
  <c r="L7" i="1"/>
  <c r="U9" i="1"/>
  <c r="U8" i="1"/>
  <c r="V8" i="1" s="1"/>
  <c r="W4" i="1"/>
  <c r="E8" i="1"/>
  <c r="P6" i="1"/>
  <c r="U7" i="1"/>
  <c r="V7" i="1" s="1"/>
  <c r="V9" i="1"/>
  <c r="W11" i="1"/>
  <c r="AF11" i="1"/>
  <c r="AG11" i="1" s="1"/>
  <c r="AF17" i="1"/>
  <c r="AQ18" i="1"/>
  <c r="AR18" i="1" s="1"/>
  <c r="BD10" i="1"/>
  <c r="J10" i="1"/>
  <c r="K10" i="1" s="1"/>
  <c r="W10" i="1"/>
  <c r="AH17" i="1"/>
  <c r="AQ8" i="1"/>
  <c r="AR8" i="1" s="1"/>
  <c r="J9" i="1"/>
  <c r="K9" i="1" s="1"/>
  <c r="U3" i="1"/>
  <c r="V3" i="1" s="1"/>
  <c r="W9" i="1"/>
  <c r="AH4" i="1"/>
  <c r="AH16" i="1"/>
  <c r="AF15" i="1"/>
  <c r="BM3" i="1"/>
  <c r="BN3" i="1" s="1"/>
  <c r="BO8" i="1"/>
  <c r="BO9" i="1"/>
  <c r="BO12" i="1"/>
  <c r="BM13" i="1"/>
  <c r="BN13" i="1" s="1"/>
  <c r="BM5" i="1"/>
  <c r="BN5" i="1" s="1"/>
  <c r="BO7" i="1"/>
  <c r="BL5" i="1"/>
  <c r="BM7" i="1"/>
  <c r="BN7" i="1" s="1"/>
  <c r="BO10" i="1"/>
  <c r="BO3" i="1"/>
  <c r="BO11" i="1"/>
  <c r="BM6" i="1"/>
  <c r="BN6" i="1" s="1"/>
  <c r="BH3" i="1"/>
  <c r="BH11" i="1"/>
  <c r="BO4" i="1"/>
  <c r="BM12" i="1"/>
  <c r="BN12" i="1" s="1"/>
  <c r="BL4" i="1"/>
  <c r="BH10" i="1"/>
  <c r="BL12" i="1"/>
  <c r="BL3" i="1"/>
  <c r="BM4" i="1"/>
  <c r="BN4" i="1" s="1"/>
  <c r="BO6" i="1"/>
  <c r="BH9" i="1"/>
  <c r="BL11" i="1"/>
  <c r="BO5" i="1"/>
  <c r="BH8" i="1"/>
  <c r="BO13" i="1"/>
  <c r="BM10" i="1"/>
  <c r="BN10" i="1" s="1"/>
  <c r="BH6" i="1"/>
  <c r="BM8" i="1"/>
  <c r="BN8" i="1" s="1"/>
  <c r="BM9" i="1"/>
  <c r="BN9" i="1" s="1"/>
  <c r="BB12" i="1"/>
  <c r="BC12" i="1" s="1"/>
  <c r="BD12" i="1"/>
  <c r="BB11" i="1"/>
  <c r="BC11" i="1" s="1"/>
  <c r="AW10" i="1"/>
  <c r="BD7" i="1"/>
  <c r="BD9" i="1"/>
  <c r="AW9" i="1"/>
  <c r="BB4" i="1"/>
  <c r="BC4" i="1" s="1"/>
  <c r="BB3" i="1"/>
  <c r="BC3" i="1" s="1"/>
  <c r="BA4" i="1"/>
  <c r="BB10" i="1"/>
  <c r="BC10" i="1" s="1"/>
  <c r="BD6" i="1"/>
  <c r="BA3" i="1"/>
  <c r="BD14" i="1"/>
  <c r="BD4" i="1"/>
  <c r="AW7" i="1"/>
  <c r="BB13" i="1"/>
  <c r="BC13" i="1" s="1"/>
  <c r="BD13" i="1"/>
  <c r="BB5" i="1"/>
  <c r="BC5" i="1" s="1"/>
  <c r="BD5" i="1"/>
  <c r="AW15" i="1"/>
  <c r="BD3" i="1"/>
  <c r="AW6" i="1"/>
  <c r="BB9" i="1"/>
  <c r="BC9" i="1" s="1"/>
  <c r="BD11" i="1"/>
  <c r="AW14" i="1"/>
  <c r="BB8" i="1"/>
  <c r="BC8" i="1" s="1"/>
  <c r="BB7" i="1"/>
  <c r="BC7" i="1" s="1"/>
  <c r="BB15" i="1"/>
  <c r="BC15" i="1" s="1"/>
  <c r="BA5" i="1"/>
  <c r="BB6" i="1"/>
  <c r="BC6" i="1" s="1"/>
  <c r="BD8" i="1"/>
  <c r="BA13" i="1"/>
  <c r="BB14" i="1"/>
  <c r="BC14" i="1" s="1"/>
  <c r="AS19" i="1"/>
  <c r="AQ19" i="1"/>
  <c r="AR19" i="1" s="1"/>
  <c r="AP18" i="1"/>
  <c r="AS18" i="1"/>
  <c r="AS17" i="1"/>
  <c r="AQ17" i="1"/>
  <c r="AR17" i="1" s="1"/>
  <c r="AQ16" i="1"/>
  <c r="AR16" i="1" s="1"/>
  <c r="AS15" i="1"/>
  <c r="AS14" i="1"/>
  <c r="AQ14" i="1"/>
  <c r="AR14" i="1" s="1"/>
  <c r="AS13" i="1"/>
  <c r="AQ13" i="1"/>
  <c r="AR13" i="1" s="1"/>
  <c r="AS10" i="1"/>
  <c r="AS9" i="1"/>
  <c r="AP9" i="1"/>
  <c r="AS6" i="1"/>
  <c r="AQ5" i="1"/>
  <c r="AR5" i="1" s="1"/>
  <c r="AL5" i="1"/>
  <c r="AS4" i="1"/>
  <c r="AS3" i="1"/>
  <c r="AS11" i="1"/>
  <c r="AP6" i="1"/>
  <c r="AS8" i="1"/>
  <c r="AS12" i="1"/>
  <c r="AP5" i="1"/>
  <c r="AQ6" i="1"/>
  <c r="AR6" i="1" s="1"/>
  <c r="AS7" i="1"/>
  <c r="AL12" i="1"/>
  <c r="AL7" i="1"/>
  <c r="AL3" i="1"/>
  <c r="AQ7" i="1"/>
  <c r="AR7" i="1" s="1"/>
  <c r="AL4" i="1"/>
  <c r="AL10" i="1"/>
  <c r="AQ4" i="1"/>
  <c r="AR4" i="1" s="1"/>
  <c r="AL9" i="1"/>
  <c r="AQ12" i="1"/>
  <c r="AR12" i="1" s="1"/>
  <c r="AQ3" i="1"/>
  <c r="AR3" i="1" s="1"/>
  <c r="AQ11" i="1"/>
  <c r="AR11" i="1" s="1"/>
  <c r="AQ10" i="1"/>
  <c r="AQ9" i="1"/>
  <c r="AR9" i="1" s="1"/>
  <c r="AR10" i="1"/>
  <c r="AH13" i="1"/>
  <c r="AE13" i="1"/>
  <c r="AH14" i="1"/>
  <c r="AF8" i="1"/>
  <c r="AG8" i="1" s="1"/>
  <c r="AH5" i="1"/>
  <c r="AF3" i="1"/>
  <c r="AG3" i="1" s="1"/>
  <c r="AE9" i="1"/>
  <c r="AH10" i="1"/>
  <c r="AA10" i="1"/>
  <c r="AF10" i="1"/>
  <c r="AG10" i="1" s="1"/>
  <c r="AH3" i="1"/>
  <c r="AA4" i="1"/>
  <c r="AA12" i="1"/>
  <c r="AF7" i="1"/>
  <c r="AG7" i="1" s="1"/>
  <c r="AH9" i="1"/>
  <c r="AA3" i="1"/>
  <c r="AF6" i="1"/>
  <c r="AG6" i="1" s="1"/>
  <c r="AH8" i="1"/>
  <c r="AA11" i="1"/>
  <c r="AF5" i="1"/>
  <c r="AG5" i="1" s="1"/>
  <c r="AA5" i="1"/>
  <c r="AH7" i="1"/>
  <c r="AF4" i="1"/>
  <c r="AG4" i="1" s="1"/>
  <c r="AH6" i="1"/>
  <c r="AF12" i="1"/>
  <c r="AG12" i="1" s="1"/>
  <c r="AE8" i="1"/>
  <c r="J13" i="1" l="1"/>
  <c r="K13" i="1" s="1"/>
  <c r="I13" i="1"/>
  <c r="BL34" i="1"/>
  <c r="BM34" i="1"/>
  <c r="BN34" i="1" s="1"/>
  <c r="F34" i="1"/>
  <c r="L6" i="1"/>
  <c r="I6" i="1"/>
  <c r="L3" i="1"/>
  <c r="J3" i="1"/>
  <c r="K3" i="1" s="1"/>
  <c r="J34" i="1" l="1"/>
  <c r="K34" i="1" s="1"/>
  <c r="I34" i="1"/>
  <c r="L34" i="1"/>
</calcChain>
</file>

<file path=xl/sharedStrings.xml><?xml version="1.0" encoding="utf-8"?>
<sst xmlns="http://schemas.openxmlformats.org/spreadsheetml/2006/main" count="73" uniqueCount="24">
  <si>
    <t>HM GS</t>
  </si>
  <si>
    <t>HM &amp; w</t>
  </si>
  <si>
    <t>HM w</t>
  </si>
  <si>
    <t>HM m</t>
  </si>
  <si>
    <t>GS Mar+HM</t>
  </si>
  <si>
    <t>w %</t>
  </si>
  <si>
    <t>Vienna City Marathon</t>
  </si>
  <si>
    <t>Graz Marathon</t>
  </si>
  <si>
    <t>MA GS</t>
  </si>
  <si>
    <t>MA % w</t>
  </si>
  <si>
    <t>MA %</t>
  </si>
  <si>
    <t>MA w</t>
  </si>
  <si>
    <t>MA m</t>
  </si>
  <si>
    <t>Wachau Marathon</t>
  </si>
  <si>
    <t>Linz Marathon</t>
  </si>
  <si>
    <t>Salzburg Marathon</t>
  </si>
  <si>
    <t>Gesamt</t>
  </si>
  <si>
    <t>Marathonläufer</t>
  </si>
  <si>
    <t>Halbmarathonläufer</t>
  </si>
  <si>
    <t>Marathon Gesamt</t>
  </si>
  <si>
    <t>Halbmarathon Gesamt</t>
  </si>
  <si>
    <t>HM % w</t>
  </si>
  <si>
    <t xml:space="preserve">Graz Marathon: 1996  - 1993 keine Ergebnisse gefunden; 2006 - 2004 keine männlich/weiblich Statistiken  </t>
  </si>
  <si>
    <t>Marathon+HM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</si>
</sst>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9" fontId="0" fillId="0" borderId="0" xfId="0" applyNumberFormat="1" applyBorder="1" applyAlignment="1">
      <alignment horizontal="right"/>
    </xf>
    <xf numFmtId="9" fontId="0" fillId="0" borderId="5" xfId="0" applyNumberForma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0" fillId="0" borderId="7" xfId="0" applyNumberFormat="1" applyBorder="1" applyAlignment="1">
      <alignment horizontal="right" vertical="center"/>
    </xf>
    <xf numFmtId="9" fontId="0" fillId="0" borderId="7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3" fontId="0" fillId="0" borderId="9" xfId="0" applyNumberFormat="1" applyBorder="1" applyAlignment="1">
      <alignment horizontal="right"/>
    </xf>
    <xf numFmtId="9" fontId="0" fillId="0" borderId="10" xfId="0" applyNumberForma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9" fontId="0" fillId="0" borderId="13" xfId="0" applyNumberForma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3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9" fontId="0" fillId="2" borderId="0" xfId="0" applyNumberFormat="1" applyFill="1" applyBorder="1" applyAlignment="1">
      <alignment horizontal="right"/>
    </xf>
    <xf numFmtId="9" fontId="0" fillId="0" borderId="8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9" fontId="0" fillId="0" borderId="0" xfId="0" applyNumberFormat="1" applyFill="1" applyBorder="1" applyAlignment="1">
      <alignment horizontal="right"/>
    </xf>
    <xf numFmtId="9" fontId="0" fillId="2" borderId="7" xfId="0" applyNumberFormat="1" applyFill="1" applyBorder="1" applyAlignment="1">
      <alignment horizontal="right"/>
    </xf>
    <xf numFmtId="3" fontId="0" fillId="0" borderId="0" xfId="0" applyNumberFormat="1" applyAlignment="1">
      <alignment horizontal="right"/>
    </xf>
    <xf numFmtId="3" fontId="0" fillId="0" borderId="15" xfId="0" applyNumberFormat="1" applyBorder="1" applyAlignment="1">
      <alignment horizontal="right"/>
    </xf>
    <xf numFmtId="3" fontId="0" fillId="0" borderId="16" xfId="0" applyNumberFormat="1" applyBorder="1" applyAlignment="1">
      <alignment horizontal="right"/>
    </xf>
    <xf numFmtId="9" fontId="0" fillId="0" borderId="17" xfId="0" applyNumberFormat="1" applyBorder="1" applyAlignment="1">
      <alignment horizontal="right"/>
    </xf>
    <xf numFmtId="9" fontId="0" fillId="0" borderId="18" xfId="0" applyNumberFormat="1" applyBorder="1" applyAlignment="1">
      <alignment horizontal="right"/>
    </xf>
    <xf numFmtId="9" fontId="0" fillId="2" borderId="16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AT"/>
              <a:t>Prozentueller Anteil der Marathonläufer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numRef>
              <c:f>Tabelle1!$A$3:$A$12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</c:numCache>
            </c:numRef>
          </c:cat>
          <c:val>
            <c:numRef>
              <c:f>Tabelle1!$K$3:$K$12</c:f>
              <c:numCache>
                <c:formatCode>0%</c:formatCode>
                <c:ptCount val="10"/>
                <c:pt idx="0">
                  <c:v>0.25290349460965572</c:v>
                </c:pt>
                <c:pt idx="1">
                  <c:v>0.26820973822265576</c:v>
                </c:pt>
                <c:pt idx="2">
                  <c:v>0.25736367539716615</c:v>
                </c:pt>
                <c:pt idx="3">
                  <c:v>0.27295926306289486</c:v>
                </c:pt>
                <c:pt idx="4">
                  <c:v>0.27914142288384974</c:v>
                </c:pt>
                <c:pt idx="5">
                  <c:v>0.29810197245999254</c:v>
                </c:pt>
                <c:pt idx="6">
                  <c:v>0.32865804660676456</c:v>
                </c:pt>
                <c:pt idx="7">
                  <c:v>0.34427273499193345</c:v>
                </c:pt>
                <c:pt idx="8">
                  <c:v>0.3692271552736669</c:v>
                </c:pt>
                <c:pt idx="9">
                  <c:v>0.37488626023657873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952208"/>
        <c:axId val="257950640"/>
      </c:lineChart>
      <c:catAx>
        <c:axId val="257952208"/>
        <c:scaling>
          <c:orientation val="maxMin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0640"/>
        <c:crosses val="autoZero"/>
        <c:auto val="1"/>
        <c:lblAlgn val="ctr"/>
        <c:lblOffset val="100"/>
        <c:noMultiLvlLbl val="0"/>
      </c:catAx>
      <c:valAx>
        <c:axId val="257950640"/>
        <c:scaling>
          <c:orientation val="minMax"/>
          <c:max val="0.4"/>
          <c:min val="0.2"/>
        </c:scaling>
        <c:delete val="0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Teilnehmer Linz Marathon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Tabelle1!$M$2</c:f>
              <c:strCache>
                <c:ptCount val="1"/>
                <c:pt idx="0">
                  <c:v>Marathon Gesamt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cat>
          <c:val>
            <c:numRef>
              <c:f>Tabelle1!$AT$3:$AT$15</c:f>
              <c:numCache>
                <c:formatCode>#,##0</c:formatCode>
                <c:ptCount val="13"/>
                <c:pt idx="0">
                  <c:v>859</c:v>
                </c:pt>
                <c:pt idx="1">
                  <c:v>868</c:v>
                </c:pt>
                <c:pt idx="2">
                  <c:v>898</c:v>
                </c:pt>
                <c:pt idx="3">
                  <c:v>999</c:v>
                </c:pt>
                <c:pt idx="4">
                  <c:v>893</c:v>
                </c:pt>
                <c:pt idx="5">
                  <c:v>1004</c:v>
                </c:pt>
                <c:pt idx="6">
                  <c:v>1011</c:v>
                </c:pt>
                <c:pt idx="7">
                  <c:v>986</c:v>
                </c:pt>
                <c:pt idx="8">
                  <c:v>988</c:v>
                </c:pt>
                <c:pt idx="9">
                  <c:v>982</c:v>
                </c:pt>
                <c:pt idx="10">
                  <c:v>1257</c:v>
                </c:pt>
                <c:pt idx="11">
                  <c:v>1177</c:v>
                </c:pt>
                <c:pt idx="12">
                  <c:v>1512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Tabelle1!$Q$2</c:f>
              <c:strCache>
                <c:ptCount val="1"/>
                <c:pt idx="0">
                  <c:v>Halbmarathon Gesamt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cat>
          <c:val>
            <c:numRef>
              <c:f>Tabelle1!$AX$3:$AX$15</c:f>
              <c:numCache>
                <c:formatCode>#,##0</c:formatCode>
                <c:ptCount val="13"/>
                <c:pt idx="0">
                  <c:v>4111</c:v>
                </c:pt>
                <c:pt idx="1">
                  <c:v>3773</c:v>
                </c:pt>
                <c:pt idx="2">
                  <c:v>3542</c:v>
                </c:pt>
                <c:pt idx="3">
                  <c:v>3474</c:v>
                </c:pt>
                <c:pt idx="4">
                  <c:v>2979</c:v>
                </c:pt>
                <c:pt idx="5">
                  <c:v>3182</c:v>
                </c:pt>
                <c:pt idx="6">
                  <c:v>3590</c:v>
                </c:pt>
                <c:pt idx="7">
                  <c:v>3148</c:v>
                </c:pt>
                <c:pt idx="8">
                  <c:v>2739</c:v>
                </c:pt>
                <c:pt idx="9">
                  <c:v>2662</c:v>
                </c:pt>
                <c:pt idx="10">
                  <c:v>2296</c:v>
                </c:pt>
                <c:pt idx="11">
                  <c:v>2405</c:v>
                </c:pt>
                <c:pt idx="12">
                  <c:v>2126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65824"/>
        <c:axId val="260464256"/>
      </c:lineChart>
      <c:dateAx>
        <c:axId val="260465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4256"/>
        <c:crosses val="autoZero"/>
        <c:auto val="0"/>
        <c:lblOffset val="100"/>
        <c:baseTimeUnit val="days"/>
      </c:dateAx>
      <c:valAx>
        <c:axId val="260464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5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Linz Marathon: Prozentueller Anteil der Marathonläufer</a:t>
            </a:r>
            <a:r>
              <a:rPr lang="en-US" sz="1400" baseline="0"/>
              <a:t> gegenüber Halbmarathon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Tabelle1!$V$2</c:f>
              <c:strCache>
                <c:ptCount val="1"/>
                <c:pt idx="0">
                  <c:v>MA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xVal>
          <c:yVal>
            <c:numRef>
              <c:f>Tabelle1!$BC$3:$BC$15</c:f>
              <c:numCache>
                <c:formatCode>0%</c:formatCode>
                <c:ptCount val="13"/>
                <c:pt idx="0">
                  <c:v>0.17283702213279678</c:v>
                </c:pt>
                <c:pt idx="1">
                  <c:v>0.18702865761689291</c:v>
                </c:pt>
                <c:pt idx="2">
                  <c:v>0.20225225225225224</c:v>
                </c:pt>
                <c:pt idx="3">
                  <c:v>0.22334004024144868</c:v>
                </c:pt>
                <c:pt idx="4">
                  <c:v>0.2306301652892562</c:v>
                </c:pt>
                <c:pt idx="5">
                  <c:v>0.23984710941232681</c:v>
                </c:pt>
                <c:pt idx="6">
                  <c:v>0.21973484025211912</c:v>
                </c:pt>
                <c:pt idx="7">
                  <c:v>0.23850991775520078</c:v>
                </c:pt>
                <c:pt idx="8">
                  <c:v>0.2650925677488597</c:v>
                </c:pt>
                <c:pt idx="9">
                  <c:v>0.2694840834248079</c:v>
                </c:pt>
                <c:pt idx="10">
                  <c:v>0.35378553335209684</c:v>
                </c:pt>
                <c:pt idx="11">
                  <c:v>0.32858738135120047</c:v>
                </c:pt>
                <c:pt idx="12">
                  <c:v>0.41561297416162729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59944"/>
        <c:axId val="261224576"/>
      </c:scatterChart>
      <c:valAx>
        <c:axId val="260459944"/>
        <c:scaling>
          <c:orientation val="minMax"/>
          <c:max val="2014"/>
          <c:min val="200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4576"/>
        <c:crosses val="autoZero"/>
        <c:crossBetween val="midCat"/>
      </c:valAx>
      <c:valAx>
        <c:axId val="26122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59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Teilnehmer Salzburg Marathon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Tabelle1!$M$2</c:f>
              <c:strCache>
                <c:ptCount val="1"/>
                <c:pt idx="0">
                  <c:v>Marathon Gesamt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cat>
          <c:val>
            <c:numRef>
              <c:f>Tabelle1!$BE$3:$BE$13</c:f>
              <c:numCache>
                <c:formatCode>#,##0</c:formatCode>
                <c:ptCount val="11"/>
                <c:pt idx="0">
                  <c:v>955</c:v>
                </c:pt>
                <c:pt idx="1">
                  <c:v>745</c:v>
                </c:pt>
                <c:pt idx="2">
                  <c:v>647</c:v>
                </c:pt>
                <c:pt idx="3">
                  <c:v>535</c:v>
                </c:pt>
                <c:pt idx="4">
                  <c:v>515</c:v>
                </c:pt>
                <c:pt idx="5">
                  <c:v>596</c:v>
                </c:pt>
                <c:pt idx="6">
                  <c:v>405</c:v>
                </c:pt>
                <c:pt idx="7">
                  <c:v>568</c:v>
                </c:pt>
                <c:pt idx="8">
                  <c:v>408</c:v>
                </c:pt>
                <c:pt idx="9">
                  <c:v>185</c:v>
                </c:pt>
                <c:pt idx="10">
                  <c:v>569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Tabelle1!$Q$2</c:f>
              <c:strCache>
                <c:ptCount val="1"/>
                <c:pt idx="0">
                  <c:v>Halbmarathon Gesamt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cat>
          <c:val>
            <c:numRef>
              <c:f>Tabelle1!$BI$3:$BI$13</c:f>
              <c:numCache>
                <c:formatCode>#,##0</c:formatCode>
                <c:ptCount val="11"/>
                <c:pt idx="0">
                  <c:v>2491</c:v>
                </c:pt>
                <c:pt idx="1">
                  <c:v>2212</c:v>
                </c:pt>
                <c:pt idx="2">
                  <c:v>1999</c:v>
                </c:pt>
                <c:pt idx="3">
                  <c:v>1873</c:v>
                </c:pt>
                <c:pt idx="4">
                  <c:v>1609</c:v>
                </c:pt>
                <c:pt idx="5">
                  <c:v>1428</c:v>
                </c:pt>
                <c:pt idx="6">
                  <c:v>1321</c:v>
                </c:pt>
                <c:pt idx="7">
                  <c:v>1203</c:v>
                </c:pt>
                <c:pt idx="8">
                  <c:v>808</c:v>
                </c:pt>
                <c:pt idx="9">
                  <c:v>626</c:v>
                </c:pt>
                <c:pt idx="10">
                  <c:v>633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227712"/>
        <c:axId val="261228496"/>
      </c:lineChart>
      <c:dateAx>
        <c:axId val="26122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8496"/>
        <c:crosses val="autoZero"/>
        <c:auto val="0"/>
        <c:lblOffset val="100"/>
        <c:baseTimeUnit val="days"/>
      </c:dateAx>
      <c:valAx>
        <c:axId val="26122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7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Salzburg Marathon: Prozentueller Anteil der Marathonläufer</a:t>
            </a:r>
            <a:r>
              <a:rPr lang="en-US" sz="1400" baseline="0"/>
              <a:t> gegenüber Halbmarathon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Tabelle1!$V$2</c:f>
              <c:strCache>
                <c:ptCount val="1"/>
                <c:pt idx="0">
                  <c:v>MA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Tabelle1!$BN$3:$BN$13</c:f>
              <c:numCache>
                <c:formatCode>0%</c:formatCode>
                <c:ptCount val="11"/>
                <c:pt idx="0">
                  <c:v>0.2771329077190946</c:v>
                </c:pt>
                <c:pt idx="1">
                  <c:v>0.25194453838349679</c:v>
                </c:pt>
                <c:pt idx="2">
                  <c:v>0.24452003023431595</c:v>
                </c:pt>
                <c:pt idx="3">
                  <c:v>0.22217607973421927</c:v>
                </c:pt>
                <c:pt idx="4">
                  <c:v>0.24246704331450095</c:v>
                </c:pt>
                <c:pt idx="5">
                  <c:v>0.29446640316205536</c:v>
                </c:pt>
                <c:pt idx="6">
                  <c:v>0.23464658169177288</c:v>
                </c:pt>
                <c:pt idx="7">
                  <c:v>0.32072275550536422</c:v>
                </c:pt>
                <c:pt idx="8">
                  <c:v>0.33552631578947367</c:v>
                </c:pt>
                <c:pt idx="9">
                  <c:v>0.2281134401972873</c:v>
                </c:pt>
                <c:pt idx="10">
                  <c:v>0.4733777038269551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28888"/>
        <c:axId val="261226928"/>
      </c:scatterChart>
      <c:valAx>
        <c:axId val="261228888"/>
        <c:scaling>
          <c:orientation val="minMax"/>
          <c:max val="2014"/>
          <c:min val="200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6928"/>
        <c:crosses val="autoZero"/>
        <c:crossBetween val="midCat"/>
      </c:valAx>
      <c:valAx>
        <c:axId val="26122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8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Städtevergleich: Prozentuller Anteil der Marathonläufer gegenüber Halbmarathon (seit 2005)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Tabelle1!$M$1</c:f>
              <c:strCache>
                <c:ptCount val="1"/>
                <c:pt idx="0">
                  <c:v>Vienna City Marathon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</c:numCache>
            </c:numRef>
          </c:xVal>
          <c:yVal>
            <c:numRef>
              <c:f>Tabelle1!$V$3:$V$12</c:f>
              <c:numCache>
                <c:formatCode>0%</c:formatCode>
                <c:ptCount val="10"/>
                <c:pt idx="0">
                  <c:v>0.31728894886789621</c:v>
                </c:pt>
                <c:pt idx="1">
                  <c:v>0.34369533709830574</c:v>
                </c:pt>
                <c:pt idx="2">
                  <c:v>0.33670495456883248</c:v>
                </c:pt>
                <c:pt idx="3">
                  <c:v>0.36204468931741657</c:v>
                </c:pt>
                <c:pt idx="4">
                  <c:v>0.35149617258176757</c:v>
                </c:pt>
                <c:pt idx="5">
                  <c:v>0.38398592841847662</c:v>
                </c:pt>
                <c:pt idx="6">
                  <c:v>0.43789842381786342</c:v>
                </c:pt>
                <c:pt idx="7">
                  <c:v>0.47863247863247865</c:v>
                </c:pt>
                <c:pt idx="8">
                  <c:v>0.50461121157323685</c:v>
                </c:pt>
                <c:pt idx="9">
                  <c:v>0.55119022540551932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Tabelle1!$X$1</c:f>
              <c:strCache>
                <c:ptCount val="1"/>
                <c:pt idx="0">
                  <c:v>Graz Marathon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Tabelle1!$AG$3:$AG$13</c:f>
              <c:numCache>
                <c:formatCode>0%</c:formatCode>
                <c:ptCount val="11"/>
                <c:pt idx="0">
                  <c:v>0.19891989198919893</c:v>
                </c:pt>
                <c:pt idx="1">
                  <c:v>0.21826424870466321</c:v>
                </c:pt>
                <c:pt idx="2">
                  <c:v>0.19036903690369036</c:v>
                </c:pt>
                <c:pt idx="3">
                  <c:v>0.19150246305418719</c:v>
                </c:pt>
                <c:pt idx="4">
                  <c:v>0.25701706108970829</c:v>
                </c:pt>
                <c:pt idx="5">
                  <c:v>0.24140918278948889</c:v>
                </c:pt>
                <c:pt idx="6">
                  <c:v>0.27942143326758712</c:v>
                </c:pt>
                <c:pt idx="7">
                  <c:v>0.33247005503399157</c:v>
                </c:pt>
                <c:pt idx="8">
                  <c:v>0.42768595041322316</c:v>
                </c:pt>
                <c:pt idx="9">
                  <c:v>0.42852161785216181</c:v>
                </c:pt>
                <c:pt idx="10">
                  <c:v>0.52253401360544216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Tabelle1!$AI$1</c:f>
              <c:strCache>
                <c:ptCount val="1"/>
                <c:pt idx="0">
                  <c:v>Wachau Marathon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Tabelle1!$AR$3:$AR$13</c:f>
              <c:numCache>
                <c:formatCode>0%</c:formatCode>
                <c:ptCount val="11"/>
                <c:pt idx="0">
                  <c:v>0.12032520325203253</c:v>
                </c:pt>
                <c:pt idx="1">
                  <c:v>0.11819459079733052</c:v>
                </c:pt>
                <c:pt idx="2">
                  <c:v>0.1198780900778869</c:v>
                </c:pt>
                <c:pt idx="3">
                  <c:v>0.12365496560239901</c:v>
                </c:pt>
                <c:pt idx="4">
                  <c:v>0.13715455475946775</c:v>
                </c:pt>
                <c:pt idx="5">
                  <c:v>0.13419073040524146</c:v>
                </c:pt>
                <c:pt idx="6">
                  <c:v>0.12881628280664167</c:v>
                </c:pt>
                <c:pt idx="7">
                  <c:v>0.12583892617449666</c:v>
                </c:pt>
                <c:pt idx="8">
                  <c:v>0.16698220371071565</c:v>
                </c:pt>
                <c:pt idx="9">
                  <c:v>0.17418138179324533</c:v>
                </c:pt>
                <c:pt idx="10">
                  <c:v>0.19549641760491299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Tabelle1!$AT$1</c:f>
              <c:strCache>
                <c:ptCount val="1"/>
                <c:pt idx="0">
                  <c:v>Linz Marathon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Tabelle1!$BC$3:$BC$13</c:f>
              <c:numCache>
                <c:formatCode>0%</c:formatCode>
                <c:ptCount val="11"/>
                <c:pt idx="0">
                  <c:v>0.17283702213279678</c:v>
                </c:pt>
                <c:pt idx="1">
                  <c:v>0.18702865761689291</c:v>
                </c:pt>
                <c:pt idx="2">
                  <c:v>0.20225225225225224</c:v>
                </c:pt>
                <c:pt idx="3">
                  <c:v>0.22334004024144868</c:v>
                </c:pt>
                <c:pt idx="4">
                  <c:v>0.2306301652892562</c:v>
                </c:pt>
                <c:pt idx="5">
                  <c:v>0.23984710941232681</c:v>
                </c:pt>
                <c:pt idx="6">
                  <c:v>0.21973484025211912</c:v>
                </c:pt>
                <c:pt idx="7">
                  <c:v>0.23850991775520078</c:v>
                </c:pt>
                <c:pt idx="8">
                  <c:v>0.2650925677488597</c:v>
                </c:pt>
                <c:pt idx="9">
                  <c:v>0.2694840834248079</c:v>
                </c:pt>
                <c:pt idx="10">
                  <c:v>0.35378553335209684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Tabelle1!$BE$1</c:f>
              <c:strCache>
                <c:ptCount val="1"/>
                <c:pt idx="0">
                  <c:v>Salzburg Marathon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Tabelle1!$BN$3:$BN$13</c:f>
              <c:numCache>
                <c:formatCode>0%</c:formatCode>
                <c:ptCount val="11"/>
                <c:pt idx="0">
                  <c:v>0.2771329077190946</c:v>
                </c:pt>
                <c:pt idx="1">
                  <c:v>0.25194453838349679</c:v>
                </c:pt>
                <c:pt idx="2">
                  <c:v>0.24452003023431595</c:v>
                </c:pt>
                <c:pt idx="3">
                  <c:v>0.22217607973421927</c:v>
                </c:pt>
                <c:pt idx="4">
                  <c:v>0.24246704331450095</c:v>
                </c:pt>
                <c:pt idx="5">
                  <c:v>0.29446640316205536</c:v>
                </c:pt>
                <c:pt idx="6">
                  <c:v>0.23464658169177288</c:v>
                </c:pt>
                <c:pt idx="7">
                  <c:v>0.32072275550536422</c:v>
                </c:pt>
                <c:pt idx="8">
                  <c:v>0.33552631578947367</c:v>
                </c:pt>
                <c:pt idx="9">
                  <c:v>0.2281134401972873</c:v>
                </c:pt>
                <c:pt idx="10">
                  <c:v>0.4733777038269551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23792"/>
        <c:axId val="261228104"/>
      </c:scatterChart>
      <c:valAx>
        <c:axId val="261223792"/>
        <c:scaling>
          <c:orientation val="minMax"/>
          <c:max val="2014"/>
          <c:min val="200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8104"/>
        <c:crosses val="autoZero"/>
        <c:crossBetween val="midCat"/>
      </c:valAx>
      <c:valAx>
        <c:axId val="261228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37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Städtevergleich: Anzahl der Marathonläufer (seit</a:t>
            </a:r>
            <a:r>
              <a:rPr lang="en-US" baseline="0"/>
              <a:t> 1997)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Tabelle1!$M$1</c:f>
              <c:strCache>
                <c:ptCount val="1"/>
                <c:pt idx="0">
                  <c:v>Vienna City Marathon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Tabelle1!$A$3:$A$20</c:f>
              <c:numCache>
                <c:formatCode>General</c:formatCode>
                <c:ptCount val="18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</c:numCache>
            </c:numRef>
          </c:xVal>
          <c:yVal>
            <c:numRef>
              <c:f>Tabelle1!$M$3:$M$20</c:f>
              <c:numCache>
                <c:formatCode>#,##0</c:formatCode>
                <c:ptCount val="18"/>
                <c:pt idx="0">
                  <c:v>6348</c:v>
                </c:pt>
                <c:pt idx="1">
                  <c:v>6877</c:v>
                </c:pt>
                <c:pt idx="2">
                  <c:v>5892</c:v>
                </c:pt>
                <c:pt idx="3">
                  <c:v>5914</c:v>
                </c:pt>
                <c:pt idx="4">
                  <c:v>5051</c:v>
                </c:pt>
                <c:pt idx="5">
                  <c:v>5021</c:v>
                </c:pt>
                <c:pt idx="6">
                  <c:v>6251</c:v>
                </c:pt>
                <c:pt idx="7">
                  <c:v>5880</c:v>
                </c:pt>
                <c:pt idx="8">
                  <c:v>5581</c:v>
                </c:pt>
                <c:pt idx="9">
                  <c:v>5233</c:v>
                </c:pt>
                <c:pt idx="10">
                  <c:v>5942</c:v>
                </c:pt>
                <c:pt idx="11">
                  <c:v>7739</c:v>
                </c:pt>
                <c:pt idx="12">
                  <c:v>8831</c:v>
                </c:pt>
                <c:pt idx="13">
                  <c:v>9215</c:v>
                </c:pt>
                <c:pt idx="14">
                  <c:v>8493</c:v>
                </c:pt>
                <c:pt idx="15">
                  <c:v>6112</c:v>
                </c:pt>
                <c:pt idx="16">
                  <c:v>6660</c:v>
                </c:pt>
                <c:pt idx="17">
                  <c:v>5912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Tabelle1!$X$1</c:f>
              <c:strCache>
                <c:ptCount val="1"/>
                <c:pt idx="0">
                  <c:v>Graz Marathon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Tabelle1!$A$3:$A$20</c:f>
              <c:numCache>
                <c:formatCode>General</c:formatCode>
                <c:ptCount val="18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</c:numCache>
            </c:numRef>
          </c:xVal>
          <c:yVal>
            <c:numRef>
              <c:f>Tabelle1!$X$3:$X$20</c:f>
              <c:numCache>
                <c:formatCode>#,##0</c:formatCode>
                <c:ptCount val="18"/>
                <c:pt idx="0">
                  <c:v>884</c:v>
                </c:pt>
                <c:pt idx="1">
                  <c:v>1011</c:v>
                </c:pt>
                <c:pt idx="2">
                  <c:v>846</c:v>
                </c:pt>
                <c:pt idx="3">
                  <c:v>622</c:v>
                </c:pt>
                <c:pt idx="4">
                  <c:v>934</c:v>
                </c:pt>
                <c:pt idx="5">
                  <c:v>836</c:v>
                </c:pt>
                <c:pt idx="6">
                  <c:v>850</c:v>
                </c:pt>
                <c:pt idx="7">
                  <c:v>1027</c:v>
                </c:pt>
                <c:pt idx="8">
                  <c:v>1242</c:v>
                </c:pt>
                <c:pt idx="9">
                  <c:v>1229</c:v>
                </c:pt>
                <c:pt idx="10">
                  <c:v>1229</c:v>
                </c:pt>
                <c:pt idx="11">
                  <c:v>1324</c:v>
                </c:pt>
                <c:pt idx="12">
                  <c:v>1370</c:v>
                </c:pt>
                <c:pt idx="13">
                  <c:v>1684</c:v>
                </c:pt>
                <c:pt idx="14">
                  <c:v>2029</c:v>
                </c:pt>
                <c:pt idx="15">
                  <c:v>1518</c:v>
                </c:pt>
                <c:pt idx="16">
                  <c:v>1291</c:v>
                </c:pt>
                <c:pt idx="17">
                  <c:v>1206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Tabelle1!$AI$1</c:f>
              <c:strCache>
                <c:ptCount val="1"/>
                <c:pt idx="0">
                  <c:v>Wachau Marathon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xVal>
          <c:yVal>
            <c:numRef>
              <c:f>Tabelle1!$AI$3:$AI$19</c:f>
              <c:numCache>
                <c:formatCode>#,##0</c:formatCode>
                <c:ptCount val="17"/>
                <c:pt idx="0">
                  <c:v>666</c:v>
                </c:pt>
                <c:pt idx="1">
                  <c:v>673</c:v>
                </c:pt>
                <c:pt idx="2">
                  <c:v>708</c:v>
                </c:pt>
                <c:pt idx="3">
                  <c:v>701</c:v>
                </c:pt>
                <c:pt idx="4">
                  <c:v>670</c:v>
                </c:pt>
                <c:pt idx="5">
                  <c:v>553</c:v>
                </c:pt>
                <c:pt idx="6">
                  <c:v>481</c:v>
                </c:pt>
                <c:pt idx="7">
                  <c:v>675</c:v>
                </c:pt>
                <c:pt idx="8">
                  <c:v>882</c:v>
                </c:pt>
                <c:pt idx="9">
                  <c:v>1016</c:v>
                </c:pt>
                <c:pt idx="10">
                  <c:v>1146</c:v>
                </c:pt>
                <c:pt idx="11">
                  <c:v>1058</c:v>
                </c:pt>
                <c:pt idx="12">
                  <c:v>1645</c:v>
                </c:pt>
                <c:pt idx="13">
                  <c:v>1695</c:v>
                </c:pt>
                <c:pt idx="14">
                  <c:v>1378</c:v>
                </c:pt>
                <c:pt idx="15">
                  <c:v>934</c:v>
                </c:pt>
                <c:pt idx="16">
                  <c:v>616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Tabelle1!$AT$1</c:f>
              <c:strCache>
                <c:ptCount val="1"/>
                <c:pt idx="0">
                  <c:v>Linz Marathon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Tabelle1!$A$3:$A$15</c:f>
              <c:numCache>
                <c:formatCode>General</c:formatCode>
                <c:ptCount val="13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</c:numCache>
            </c:numRef>
          </c:xVal>
          <c:yVal>
            <c:numRef>
              <c:f>Tabelle1!$AT$3:$AT$15</c:f>
              <c:numCache>
                <c:formatCode>#,##0</c:formatCode>
                <c:ptCount val="13"/>
                <c:pt idx="0">
                  <c:v>859</c:v>
                </c:pt>
                <c:pt idx="1">
                  <c:v>868</c:v>
                </c:pt>
                <c:pt idx="2">
                  <c:v>898</c:v>
                </c:pt>
                <c:pt idx="3">
                  <c:v>999</c:v>
                </c:pt>
                <c:pt idx="4">
                  <c:v>893</c:v>
                </c:pt>
                <c:pt idx="5">
                  <c:v>1004</c:v>
                </c:pt>
                <c:pt idx="6">
                  <c:v>1011</c:v>
                </c:pt>
                <c:pt idx="7">
                  <c:v>986</c:v>
                </c:pt>
                <c:pt idx="8">
                  <c:v>988</c:v>
                </c:pt>
                <c:pt idx="9">
                  <c:v>982</c:v>
                </c:pt>
                <c:pt idx="10">
                  <c:v>1257</c:v>
                </c:pt>
                <c:pt idx="11">
                  <c:v>1177</c:v>
                </c:pt>
                <c:pt idx="12">
                  <c:v>1512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Tabelle1!$BE$1</c:f>
              <c:strCache>
                <c:ptCount val="1"/>
                <c:pt idx="0">
                  <c:v>Salzburg Marathon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Tabelle1!$A$3:$A$20</c:f>
              <c:numCache>
                <c:formatCode>General</c:formatCode>
                <c:ptCount val="18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</c:numCache>
            </c:numRef>
          </c:xVal>
          <c:yVal>
            <c:numRef>
              <c:f>Tabelle1!$BE$3:$BE$13</c:f>
              <c:numCache>
                <c:formatCode>#,##0</c:formatCode>
                <c:ptCount val="11"/>
                <c:pt idx="0">
                  <c:v>955</c:v>
                </c:pt>
                <c:pt idx="1">
                  <c:v>745</c:v>
                </c:pt>
                <c:pt idx="2">
                  <c:v>647</c:v>
                </c:pt>
                <c:pt idx="3">
                  <c:v>535</c:v>
                </c:pt>
                <c:pt idx="4">
                  <c:v>515</c:v>
                </c:pt>
                <c:pt idx="5">
                  <c:v>596</c:v>
                </c:pt>
                <c:pt idx="6">
                  <c:v>405</c:v>
                </c:pt>
                <c:pt idx="7">
                  <c:v>568</c:v>
                </c:pt>
                <c:pt idx="8">
                  <c:v>408</c:v>
                </c:pt>
                <c:pt idx="9">
                  <c:v>185</c:v>
                </c:pt>
                <c:pt idx="10">
                  <c:v>569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24184"/>
        <c:axId val="261222224"/>
      </c:scatterChart>
      <c:valAx>
        <c:axId val="261224184"/>
        <c:scaling>
          <c:orientation val="minMax"/>
          <c:max val="2014"/>
          <c:min val="1997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2224"/>
        <c:crosses val="autoZero"/>
        <c:crossBetween val="midCat"/>
      </c:valAx>
      <c:valAx>
        <c:axId val="261222224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41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Städtevergleich: Anzahl der Halbmarathonläufer (seit</a:t>
            </a:r>
            <a:r>
              <a:rPr lang="en-US" baseline="0"/>
              <a:t> 2004)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Tabelle1!$M$1</c:f>
              <c:strCache>
                <c:ptCount val="1"/>
                <c:pt idx="0">
                  <c:v>Vienna City Marathon</c:v>
                </c:pt>
              </c:strCache>
            </c:strRef>
          </c:tx>
          <c:spPr>
            <a:ln w="9525" cap="rnd">
              <a:solidFill>
                <a:srgbClr val="FF000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solidFill>
                <a:srgbClr val="FF0000"/>
              </a:solidFill>
              <a:ln w="9525" cap="rnd">
                <a:solidFill>
                  <a:srgbClr val="FF0000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Tabelle1!$Q$3:$Q$12</c:f>
              <c:numCache>
                <c:formatCode>#,##0</c:formatCode>
                <c:ptCount val="10"/>
                <c:pt idx="0">
                  <c:v>13659</c:v>
                </c:pt>
                <c:pt idx="1">
                  <c:v>13132</c:v>
                </c:pt>
                <c:pt idx="2">
                  <c:v>11607</c:v>
                </c:pt>
                <c:pt idx="3">
                  <c:v>10421</c:v>
                </c:pt>
                <c:pt idx="4">
                  <c:v>9319</c:v>
                </c:pt>
                <c:pt idx="5">
                  <c:v>8055</c:v>
                </c:pt>
                <c:pt idx="6">
                  <c:v>8024</c:v>
                </c:pt>
                <c:pt idx="7">
                  <c:v>6405</c:v>
                </c:pt>
                <c:pt idx="8">
                  <c:v>5479</c:v>
                </c:pt>
                <c:pt idx="9">
                  <c:v>4261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Tabelle1!$X$1</c:f>
              <c:strCache>
                <c:ptCount val="1"/>
                <c:pt idx="0">
                  <c:v>Graz Marathon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Tabelle1!$X$3:$X$13</c:f>
              <c:numCache>
                <c:formatCode>#,##0</c:formatCode>
                <c:ptCount val="11"/>
                <c:pt idx="0">
                  <c:v>884</c:v>
                </c:pt>
                <c:pt idx="1">
                  <c:v>1011</c:v>
                </c:pt>
                <c:pt idx="2">
                  <c:v>846</c:v>
                </c:pt>
                <c:pt idx="3">
                  <c:v>622</c:v>
                </c:pt>
                <c:pt idx="4">
                  <c:v>934</c:v>
                </c:pt>
                <c:pt idx="5">
                  <c:v>836</c:v>
                </c:pt>
                <c:pt idx="6">
                  <c:v>850</c:v>
                </c:pt>
                <c:pt idx="7">
                  <c:v>1027</c:v>
                </c:pt>
                <c:pt idx="8">
                  <c:v>1242</c:v>
                </c:pt>
                <c:pt idx="9">
                  <c:v>1229</c:v>
                </c:pt>
                <c:pt idx="10">
                  <c:v>1229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Tabelle1!$AI$1</c:f>
              <c:strCache>
                <c:ptCount val="1"/>
                <c:pt idx="0">
                  <c:v>Wachau Marathon</c:v>
                </c:pt>
              </c:strCache>
            </c:strRef>
          </c:tx>
          <c:spPr>
            <a:ln w="95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Tabelle1!$AM$3:$AM$13</c:f>
              <c:numCache>
                <c:formatCode>#,##0</c:formatCode>
                <c:ptCount val="11"/>
                <c:pt idx="0">
                  <c:v>4869</c:v>
                </c:pt>
                <c:pt idx="1">
                  <c:v>5021</c:v>
                </c:pt>
                <c:pt idx="2">
                  <c:v>5198</c:v>
                </c:pt>
                <c:pt idx="3">
                  <c:v>4968</c:v>
                </c:pt>
                <c:pt idx="4">
                  <c:v>4215</c:v>
                </c:pt>
                <c:pt idx="5">
                  <c:v>3568</c:v>
                </c:pt>
                <c:pt idx="6">
                  <c:v>3253</c:v>
                </c:pt>
                <c:pt idx="7">
                  <c:v>4689</c:v>
                </c:pt>
                <c:pt idx="8">
                  <c:v>4400</c:v>
                </c:pt>
                <c:pt idx="9">
                  <c:v>4817</c:v>
                </c:pt>
                <c:pt idx="10">
                  <c:v>4716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Tabelle1!$AT$1</c:f>
              <c:strCache>
                <c:ptCount val="1"/>
                <c:pt idx="0">
                  <c:v>Linz Marathon</c:v>
                </c:pt>
              </c:strCache>
            </c:strRef>
          </c:tx>
          <c:spPr>
            <a:ln w="95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4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Tabelle1!$AX$3:$AX$13</c:f>
              <c:numCache>
                <c:formatCode>#,##0</c:formatCode>
                <c:ptCount val="11"/>
                <c:pt idx="0">
                  <c:v>4111</c:v>
                </c:pt>
                <c:pt idx="1">
                  <c:v>3773</c:v>
                </c:pt>
                <c:pt idx="2">
                  <c:v>3542</c:v>
                </c:pt>
                <c:pt idx="3">
                  <c:v>3474</c:v>
                </c:pt>
                <c:pt idx="4">
                  <c:v>2979</c:v>
                </c:pt>
                <c:pt idx="5">
                  <c:v>3182</c:v>
                </c:pt>
                <c:pt idx="6">
                  <c:v>3590</c:v>
                </c:pt>
                <c:pt idx="7">
                  <c:v>3148</c:v>
                </c:pt>
                <c:pt idx="8">
                  <c:v>2739</c:v>
                </c:pt>
                <c:pt idx="9">
                  <c:v>2662</c:v>
                </c:pt>
                <c:pt idx="10">
                  <c:v>2296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Tabelle1!$BE$1</c:f>
              <c:strCache>
                <c:ptCount val="1"/>
                <c:pt idx="0">
                  <c:v>Salzburg Marathon</c:v>
                </c:pt>
              </c:strCache>
            </c:strRef>
          </c:tx>
          <c:spPr>
            <a:ln w="95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5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Tabelle1!$BI$3:$BI$13</c:f>
              <c:numCache>
                <c:formatCode>#,##0</c:formatCode>
                <c:ptCount val="11"/>
                <c:pt idx="0">
                  <c:v>2491</c:v>
                </c:pt>
                <c:pt idx="1">
                  <c:v>2212</c:v>
                </c:pt>
                <c:pt idx="2">
                  <c:v>1999</c:v>
                </c:pt>
                <c:pt idx="3">
                  <c:v>1873</c:v>
                </c:pt>
                <c:pt idx="4">
                  <c:v>1609</c:v>
                </c:pt>
                <c:pt idx="5">
                  <c:v>1428</c:v>
                </c:pt>
                <c:pt idx="6">
                  <c:v>1321</c:v>
                </c:pt>
                <c:pt idx="7">
                  <c:v>1203</c:v>
                </c:pt>
                <c:pt idx="8">
                  <c:v>808</c:v>
                </c:pt>
                <c:pt idx="9">
                  <c:v>626</c:v>
                </c:pt>
                <c:pt idx="10">
                  <c:v>633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223008"/>
        <c:axId val="261223400"/>
      </c:scatterChart>
      <c:valAx>
        <c:axId val="261223008"/>
        <c:scaling>
          <c:orientation val="minMax"/>
          <c:max val="2014"/>
          <c:min val="200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3400"/>
        <c:crosses val="autoZero"/>
        <c:crossBetween val="midCat"/>
      </c:valAx>
      <c:valAx>
        <c:axId val="261223400"/>
        <c:scaling>
          <c:orientation val="minMax"/>
          <c:max val="1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12230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Entwicklung der Teilnehmerzahlen (Marathon+HM)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Tabelle1!$U$2</c:f>
              <c:strCache>
                <c:ptCount val="1"/>
                <c:pt idx="0">
                  <c:v>Marathon+HM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</c:numCache>
            </c:numRef>
          </c:xVal>
          <c:yVal>
            <c:numRef>
              <c:f>Tabelle1!$J$3:$J$12</c:f>
              <c:numCache>
                <c:formatCode>#,##0</c:formatCode>
                <c:ptCount val="10"/>
                <c:pt idx="0">
                  <c:v>38402</c:v>
                </c:pt>
                <c:pt idx="1">
                  <c:v>37933</c:v>
                </c:pt>
                <c:pt idx="2">
                  <c:v>34935</c:v>
                </c:pt>
                <c:pt idx="3">
                  <c:v>32133</c:v>
                </c:pt>
                <c:pt idx="4">
                  <c:v>28885</c:v>
                </c:pt>
                <c:pt idx="5">
                  <c:v>26870</c:v>
                </c:pt>
                <c:pt idx="6">
                  <c:v>27378</c:v>
                </c:pt>
                <c:pt idx="7">
                  <c:v>23554</c:v>
                </c:pt>
                <c:pt idx="8">
                  <c:v>21285</c:v>
                </c:pt>
                <c:pt idx="9">
                  <c:v>19782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322280"/>
        <c:axId val="351330904"/>
      </c:scatterChart>
      <c:valAx>
        <c:axId val="351322280"/>
        <c:scaling>
          <c:orientation val="minMax"/>
          <c:max val="2014"/>
          <c:min val="200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330904"/>
        <c:crosses val="autoZero"/>
        <c:crossBetween val="midCat"/>
        <c:majorUnit val="1"/>
      </c:valAx>
      <c:valAx>
        <c:axId val="351330904"/>
        <c:scaling>
          <c:orientation val="minMax"/>
          <c:max val="40000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51322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Anzahl der Marathon- und Halbmarathonläufer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Tabelle1!$B$2</c:f>
              <c:strCache>
                <c:ptCount val="1"/>
                <c:pt idx="0">
                  <c:v>Marathonläufer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xVal>
          <c:yVal>
            <c:numRef>
              <c:f>Tabelle1!$B$3:$B$19</c:f>
              <c:numCache>
                <c:formatCode>#,##0</c:formatCode>
                <c:ptCount val="17"/>
                <c:pt idx="0">
                  <c:v>9712</c:v>
                </c:pt>
                <c:pt idx="1">
                  <c:v>10174</c:v>
                </c:pt>
                <c:pt idx="2">
                  <c:v>8991</c:v>
                </c:pt>
                <c:pt idx="3">
                  <c:v>8771</c:v>
                </c:pt>
                <c:pt idx="4">
                  <c:v>8063</c:v>
                </c:pt>
                <c:pt idx="5">
                  <c:v>8010</c:v>
                </c:pt>
                <c:pt idx="6">
                  <c:v>8998</c:v>
                </c:pt>
                <c:pt idx="7">
                  <c:v>8109</c:v>
                </c:pt>
                <c:pt idx="8">
                  <c:v>7859</c:v>
                </c:pt>
                <c:pt idx="9">
                  <c:v>7416</c:v>
                </c:pt>
                <c:pt idx="10">
                  <c:v>10143</c:v>
                </c:pt>
                <c:pt idx="11">
                  <c:v>11298</c:v>
                </c:pt>
                <c:pt idx="12">
                  <c:v>13358</c:v>
                </c:pt>
                <c:pt idx="13">
                  <c:v>12594</c:v>
                </c:pt>
                <c:pt idx="14">
                  <c:v>11900</c:v>
                </c:pt>
                <c:pt idx="15">
                  <c:v>8564</c:v>
                </c:pt>
                <c:pt idx="16">
                  <c:v>8567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Tabelle1!$F$2</c:f>
              <c:strCache>
                <c:ptCount val="1"/>
                <c:pt idx="0">
                  <c:v>Halbmarathonläufer</c:v>
                </c:pt>
              </c:strCache>
            </c:strRef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xVal>
          <c:yVal>
            <c:numRef>
              <c:f>Tabelle1!$F$3:$F$19</c:f>
              <c:numCache>
                <c:formatCode>#,##0</c:formatCode>
                <c:ptCount val="17"/>
                <c:pt idx="0">
                  <c:v>28690</c:v>
                </c:pt>
                <c:pt idx="1">
                  <c:v>27759</c:v>
                </c:pt>
                <c:pt idx="2">
                  <c:v>25944</c:v>
                </c:pt>
                <c:pt idx="3">
                  <c:v>23362</c:v>
                </c:pt>
                <c:pt idx="4">
                  <c:v>20822</c:v>
                </c:pt>
                <c:pt idx="5">
                  <c:v>18860</c:v>
                </c:pt>
                <c:pt idx="6">
                  <c:v>18380</c:v>
                </c:pt>
                <c:pt idx="7">
                  <c:v>15445</c:v>
                </c:pt>
                <c:pt idx="8">
                  <c:v>13426</c:v>
                </c:pt>
                <c:pt idx="9">
                  <c:v>12366</c:v>
                </c:pt>
                <c:pt idx="10">
                  <c:v>8768</c:v>
                </c:pt>
                <c:pt idx="11">
                  <c:v>6738</c:v>
                </c:pt>
                <c:pt idx="12">
                  <c:v>7038</c:v>
                </c:pt>
                <c:pt idx="13">
                  <c:v>6022</c:v>
                </c:pt>
                <c:pt idx="14">
                  <c:v>5314</c:v>
                </c:pt>
                <c:pt idx="15">
                  <c:v>3122</c:v>
                </c:pt>
                <c:pt idx="16">
                  <c:v>2179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53384"/>
        <c:axId val="257954168"/>
      </c:scatterChart>
      <c:valAx>
        <c:axId val="257953384"/>
        <c:scaling>
          <c:orientation val="minMax"/>
          <c:max val="2014"/>
          <c:min val="1998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4168"/>
        <c:crosses val="autoZero"/>
        <c:crossBetween val="midCat"/>
        <c:majorUnit val="2"/>
      </c:valAx>
      <c:valAx>
        <c:axId val="257954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33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Frauenanteil Marathon &amp; Halbmarathon seit 1984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Tabelle1!$L$2</c:f>
              <c:strCache>
                <c:ptCount val="1"/>
                <c:pt idx="0">
                  <c:v>w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Tabelle1!$A$3:$A$33</c:f>
              <c:numCache>
                <c:formatCode>General</c:formatCode>
                <c:ptCount val="3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  <c:pt idx="19">
                  <c:v>1995</c:v>
                </c:pt>
                <c:pt idx="20">
                  <c:v>1994</c:v>
                </c:pt>
                <c:pt idx="21">
                  <c:v>1993</c:v>
                </c:pt>
                <c:pt idx="22">
                  <c:v>1992</c:v>
                </c:pt>
                <c:pt idx="23">
                  <c:v>1991</c:v>
                </c:pt>
                <c:pt idx="24">
                  <c:v>1990</c:v>
                </c:pt>
                <c:pt idx="25">
                  <c:v>1989</c:v>
                </c:pt>
                <c:pt idx="26">
                  <c:v>1988</c:v>
                </c:pt>
                <c:pt idx="27">
                  <c:v>1987</c:v>
                </c:pt>
                <c:pt idx="28">
                  <c:v>1986</c:v>
                </c:pt>
                <c:pt idx="29">
                  <c:v>1985</c:v>
                </c:pt>
                <c:pt idx="30">
                  <c:v>1984</c:v>
                </c:pt>
              </c:numCache>
            </c:numRef>
          </c:xVal>
          <c:yVal>
            <c:numRef>
              <c:f>Tabelle1!$L$3:$L$33</c:f>
              <c:numCache>
                <c:formatCode>0%</c:formatCode>
                <c:ptCount val="31"/>
                <c:pt idx="0">
                  <c:v>0.27081922816519971</c:v>
                </c:pt>
                <c:pt idx="1">
                  <c:v>0.26322726913241767</c:v>
                </c:pt>
                <c:pt idx="2">
                  <c:v>0.24754544153427793</c:v>
                </c:pt>
                <c:pt idx="3">
                  <c:v>0.23620576976939595</c:v>
                </c:pt>
                <c:pt idx="4">
                  <c:v>0.22876925740003462</c:v>
                </c:pt>
                <c:pt idx="5">
                  <c:v>0.22467435802009678</c:v>
                </c:pt>
                <c:pt idx="6">
                  <c:v>0.21926364234056542</c:v>
                </c:pt>
                <c:pt idx="7">
                  <c:v>0.21384902776598455</c:v>
                </c:pt>
                <c:pt idx="8">
                  <c:v>0.22330279539581865</c:v>
                </c:pt>
                <c:pt idx="9">
                  <c:v>0.21372965322009907</c:v>
                </c:pt>
                <c:pt idx="10">
                  <c:v>0.19015387869493947</c:v>
                </c:pt>
                <c:pt idx="11">
                  <c:v>0.17853182523841207</c:v>
                </c:pt>
                <c:pt idx="12">
                  <c:v>0.1740537360266719</c:v>
                </c:pt>
                <c:pt idx="13">
                  <c:v>0.1775354533734422</c:v>
                </c:pt>
                <c:pt idx="14">
                  <c:v>0.17282444521900778</c:v>
                </c:pt>
                <c:pt idx="15">
                  <c:v>0.13991100462091391</c:v>
                </c:pt>
                <c:pt idx="16">
                  <c:v>0.10962218499906942</c:v>
                </c:pt>
                <c:pt idx="17">
                  <c:v>8.8648496768755275E-2</c:v>
                </c:pt>
                <c:pt idx="18">
                  <c:v>7.7541268462206783E-2</c:v>
                </c:pt>
                <c:pt idx="19">
                  <c:v>7.2899838449111465E-2</c:v>
                </c:pt>
                <c:pt idx="20">
                  <c:v>6.7126725219573399E-2</c:v>
                </c:pt>
                <c:pt idx="21">
                  <c:v>7.2472981563890648E-2</c:v>
                </c:pt>
                <c:pt idx="22">
                  <c:v>7.0580474934036935E-2</c:v>
                </c:pt>
                <c:pt idx="23">
                  <c:v>6.8124146008198327E-2</c:v>
                </c:pt>
                <c:pt idx="24">
                  <c:v>6.5111509869264297E-2</c:v>
                </c:pt>
                <c:pt idx="25">
                  <c:v>5.323901712583768E-2</c:v>
                </c:pt>
                <c:pt idx="26">
                  <c:v>4.2581211589113259E-2</c:v>
                </c:pt>
                <c:pt idx="27">
                  <c:v>4.2309387395328336E-2</c:v>
                </c:pt>
                <c:pt idx="28">
                  <c:v>4.1062801932367152E-2</c:v>
                </c:pt>
                <c:pt idx="29">
                  <c:v>4.1687849517031014E-2</c:v>
                </c:pt>
                <c:pt idx="30">
                  <c:v>3.1486146095717885E-2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7950248"/>
        <c:axId val="257956520"/>
      </c:scatterChart>
      <c:valAx>
        <c:axId val="257950248"/>
        <c:scaling>
          <c:orientation val="minMax"/>
          <c:max val="2014"/>
          <c:min val="198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6520"/>
        <c:crosses val="autoZero"/>
        <c:crossBetween val="midCat"/>
        <c:majorUnit val="5"/>
      </c:valAx>
      <c:valAx>
        <c:axId val="25795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0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Teilnehmer Vienna City Marathon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Tabelle1!$M$2</c:f>
              <c:strCache>
                <c:ptCount val="1"/>
                <c:pt idx="0">
                  <c:v>Marathon Gesamt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Tabelle1!$A$3:$A$33</c:f>
              <c:numCache>
                <c:formatCode>General</c:formatCode>
                <c:ptCount val="3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  <c:pt idx="19">
                  <c:v>1995</c:v>
                </c:pt>
                <c:pt idx="20">
                  <c:v>1994</c:v>
                </c:pt>
                <c:pt idx="21">
                  <c:v>1993</c:v>
                </c:pt>
                <c:pt idx="22">
                  <c:v>1992</c:v>
                </c:pt>
                <c:pt idx="23">
                  <c:v>1991</c:v>
                </c:pt>
                <c:pt idx="24">
                  <c:v>1990</c:v>
                </c:pt>
                <c:pt idx="25">
                  <c:v>1989</c:v>
                </c:pt>
                <c:pt idx="26">
                  <c:v>1988</c:v>
                </c:pt>
                <c:pt idx="27">
                  <c:v>1987</c:v>
                </c:pt>
                <c:pt idx="28">
                  <c:v>1986</c:v>
                </c:pt>
                <c:pt idx="29">
                  <c:v>1985</c:v>
                </c:pt>
                <c:pt idx="30">
                  <c:v>1984</c:v>
                </c:pt>
              </c:numCache>
            </c:numRef>
          </c:cat>
          <c:val>
            <c:numRef>
              <c:f>Tabelle1!$M$3:$M$33</c:f>
              <c:numCache>
                <c:formatCode>#,##0</c:formatCode>
                <c:ptCount val="31"/>
                <c:pt idx="0">
                  <c:v>6348</c:v>
                </c:pt>
                <c:pt idx="1">
                  <c:v>6877</c:v>
                </c:pt>
                <c:pt idx="2">
                  <c:v>5892</c:v>
                </c:pt>
                <c:pt idx="3">
                  <c:v>5914</c:v>
                </c:pt>
                <c:pt idx="4">
                  <c:v>5051</c:v>
                </c:pt>
                <c:pt idx="5">
                  <c:v>5021</c:v>
                </c:pt>
                <c:pt idx="6">
                  <c:v>6251</c:v>
                </c:pt>
                <c:pt idx="7">
                  <c:v>5880</c:v>
                </c:pt>
                <c:pt idx="8">
                  <c:v>5581</c:v>
                </c:pt>
                <c:pt idx="9">
                  <c:v>5233</c:v>
                </c:pt>
                <c:pt idx="10">
                  <c:v>5942</c:v>
                </c:pt>
                <c:pt idx="11">
                  <c:v>7739</c:v>
                </c:pt>
                <c:pt idx="12">
                  <c:v>8831</c:v>
                </c:pt>
                <c:pt idx="13">
                  <c:v>9215</c:v>
                </c:pt>
                <c:pt idx="14">
                  <c:v>8493</c:v>
                </c:pt>
                <c:pt idx="15">
                  <c:v>6112</c:v>
                </c:pt>
                <c:pt idx="16">
                  <c:v>6660</c:v>
                </c:pt>
                <c:pt idx="17">
                  <c:v>5912</c:v>
                </c:pt>
                <c:pt idx="18">
                  <c:v>4604</c:v>
                </c:pt>
                <c:pt idx="19">
                  <c:v>4952</c:v>
                </c:pt>
                <c:pt idx="20">
                  <c:v>4782</c:v>
                </c:pt>
                <c:pt idx="21">
                  <c:v>4719</c:v>
                </c:pt>
                <c:pt idx="22">
                  <c:v>4548</c:v>
                </c:pt>
                <c:pt idx="23">
                  <c:v>5123</c:v>
                </c:pt>
                <c:pt idx="24">
                  <c:v>3901</c:v>
                </c:pt>
                <c:pt idx="25">
                  <c:v>2686</c:v>
                </c:pt>
                <c:pt idx="26">
                  <c:v>2278</c:v>
                </c:pt>
                <c:pt idx="27">
                  <c:v>2269</c:v>
                </c:pt>
                <c:pt idx="28">
                  <c:v>2070</c:v>
                </c:pt>
                <c:pt idx="29">
                  <c:v>1967</c:v>
                </c:pt>
                <c:pt idx="30">
                  <c:v>794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Tabelle1!$Q$2</c:f>
              <c:strCache>
                <c:ptCount val="1"/>
                <c:pt idx="0">
                  <c:v>Halbmarathon Gesamt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Tabelle1!$A$3:$A$33</c:f>
              <c:numCache>
                <c:formatCode>General</c:formatCode>
                <c:ptCount val="3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  <c:pt idx="18">
                  <c:v>1996</c:v>
                </c:pt>
                <c:pt idx="19">
                  <c:v>1995</c:v>
                </c:pt>
                <c:pt idx="20">
                  <c:v>1994</c:v>
                </c:pt>
                <c:pt idx="21">
                  <c:v>1993</c:v>
                </c:pt>
                <c:pt idx="22">
                  <c:v>1992</c:v>
                </c:pt>
                <c:pt idx="23">
                  <c:v>1991</c:v>
                </c:pt>
                <c:pt idx="24">
                  <c:v>1990</c:v>
                </c:pt>
                <c:pt idx="25">
                  <c:v>1989</c:v>
                </c:pt>
                <c:pt idx="26">
                  <c:v>1988</c:v>
                </c:pt>
                <c:pt idx="27">
                  <c:v>1987</c:v>
                </c:pt>
                <c:pt idx="28">
                  <c:v>1986</c:v>
                </c:pt>
                <c:pt idx="29">
                  <c:v>1985</c:v>
                </c:pt>
                <c:pt idx="30">
                  <c:v>1984</c:v>
                </c:pt>
              </c:numCache>
            </c:numRef>
          </c:cat>
          <c:val>
            <c:numRef>
              <c:f>Tabelle1!$Q$3:$Q$12</c:f>
              <c:numCache>
                <c:formatCode>#,##0</c:formatCode>
                <c:ptCount val="10"/>
                <c:pt idx="0">
                  <c:v>13659</c:v>
                </c:pt>
                <c:pt idx="1">
                  <c:v>13132</c:v>
                </c:pt>
                <c:pt idx="2">
                  <c:v>11607</c:v>
                </c:pt>
                <c:pt idx="3">
                  <c:v>10421</c:v>
                </c:pt>
                <c:pt idx="4">
                  <c:v>9319</c:v>
                </c:pt>
                <c:pt idx="5">
                  <c:v>8055</c:v>
                </c:pt>
                <c:pt idx="6">
                  <c:v>8024</c:v>
                </c:pt>
                <c:pt idx="7">
                  <c:v>6405</c:v>
                </c:pt>
                <c:pt idx="8">
                  <c:v>5479</c:v>
                </c:pt>
                <c:pt idx="9">
                  <c:v>4261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7951032"/>
        <c:axId val="257951424"/>
      </c:lineChart>
      <c:catAx>
        <c:axId val="25795103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1424"/>
        <c:crosses val="autoZero"/>
        <c:auto val="1"/>
        <c:lblAlgn val="ctr"/>
        <c:lblOffset val="100"/>
        <c:noMultiLvlLbl val="0"/>
      </c:catAx>
      <c:valAx>
        <c:axId val="25795142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57951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Vienna City Marathon: Prozentueller Anteil der Marathonläufer</a:t>
            </a:r>
            <a:r>
              <a:rPr lang="en-US" sz="1400" baseline="0"/>
              <a:t> gegenüber Halbmarathon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Tabelle1!$V$2</c:f>
              <c:strCache>
                <c:ptCount val="1"/>
                <c:pt idx="0">
                  <c:v>MA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Tabelle1!$A$3:$A$12</c:f>
              <c:numCache>
                <c:formatCode>General</c:formatCode>
                <c:ptCount val="10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</c:numCache>
            </c:numRef>
          </c:xVal>
          <c:yVal>
            <c:numRef>
              <c:f>Tabelle1!$V$3:$V$12</c:f>
              <c:numCache>
                <c:formatCode>0%</c:formatCode>
                <c:ptCount val="10"/>
                <c:pt idx="0">
                  <c:v>0.31728894886789621</c:v>
                </c:pt>
                <c:pt idx="1">
                  <c:v>0.34369533709830574</c:v>
                </c:pt>
                <c:pt idx="2">
                  <c:v>0.33670495456883248</c:v>
                </c:pt>
                <c:pt idx="3">
                  <c:v>0.36204468931741657</c:v>
                </c:pt>
                <c:pt idx="4">
                  <c:v>0.35149617258176757</c:v>
                </c:pt>
                <c:pt idx="5">
                  <c:v>0.38398592841847662</c:v>
                </c:pt>
                <c:pt idx="6">
                  <c:v>0.43789842381786342</c:v>
                </c:pt>
                <c:pt idx="7">
                  <c:v>0.47863247863247865</c:v>
                </c:pt>
                <c:pt idx="8">
                  <c:v>0.50461121157323685</c:v>
                </c:pt>
                <c:pt idx="9">
                  <c:v>0.55119022540551932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66608"/>
        <c:axId val="260461512"/>
      </c:scatterChart>
      <c:valAx>
        <c:axId val="260466608"/>
        <c:scaling>
          <c:orientation val="minMax"/>
          <c:max val="2014"/>
          <c:min val="2005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1512"/>
        <c:crosses val="autoZero"/>
        <c:crossBetween val="midCat"/>
      </c:valAx>
      <c:valAx>
        <c:axId val="260461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66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Teilnehmer Graz Marathon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Tabelle1!$M$2</c:f>
              <c:strCache>
                <c:ptCount val="1"/>
                <c:pt idx="0">
                  <c:v>Marathon Gesamt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Tabelle1!$A$3:$A$20</c:f>
              <c:numCache>
                <c:formatCode>General</c:formatCode>
                <c:ptCount val="18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</c:numCache>
            </c:numRef>
          </c:cat>
          <c:val>
            <c:numRef>
              <c:f>Tabelle1!$X$3:$X$20</c:f>
              <c:numCache>
                <c:formatCode>#,##0</c:formatCode>
                <c:ptCount val="18"/>
                <c:pt idx="0">
                  <c:v>884</c:v>
                </c:pt>
                <c:pt idx="1">
                  <c:v>1011</c:v>
                </c:pt>
                <c:pt idx="2">
                  <c:v>846</c:v>
                </c:pt>
                <c:pt idx="3">
                  <c:v>622</c:v>
                </c:pt>
                <c:pt idx="4">
                  <c:v>934</c:v>
                </c:pt>
                <c:pt idx="5">
                  <c:v>836</c:v>
                </c:pt>
                <c:pt idx="6">
                  <c:v>850</c:v>
                </c:pt>
                <c:pt idx="7">
                  <c:v>1027</c:v>
                </c:pt>
                <c:pt idx="8">
                  <c:v>1242</c:v>
                </c:pt>
                <c:pt idx="9">
                  <c:v>1229</c:v>
                </c:pt>
                <c:pt idx="10">
                  <c:v>1229</c:v>
                </c:pt>
                <c:pt idx="11">
                  <c:v>1324</c:v>
                </c:pt>
                <c:pt idx="12">
                  <c:v>1370</c:v>
                </c:pt>
                <c:pt idx="13">
                  <c:v>1684</c:v>
                </c:pt>
                <c:pt idx="14">
                  <c:v>2029</c:v>
                </c:pt>
                <c:pt idx="15">
                  <c:v>1518</c:v>
                </c:pt>
                <c:pt idx="16">
                  <c:v>1291</c:v>
                </c:pt>
                <c:pt idx="17">
                  <c:v>1206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Tabelle1!$Q$2</c:f>
              <c:strCache>
                <c:ptCount val="1"/>
                <c:pt idx="0">
                  <c:v>Halbmarathon Gesamt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Tabelle1!$A$3:$A$20</c:f>
              <c:numCache>
                <c:formatCode>General</c:formatCode>
                <c:ptCount val="18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  <c:pt idx="17">
                  <c:v>1997</c:v>
                </c:pt>
              </c:numCache>
            </c:numRef>
          </c:cat>
          <c:val>
            <c:numRef>
              <c:f>Tabelle1!$AB$3:$AB$13</c:f>
              <c:numCache>
                <c:formatCode>#,##0</c:formatCode>
                <c:ptCount val="11"/>
                <c:pt idx="0">
                  <c:v>3560</c:v>
                </c:pt>
                <c:pt idx="1">
                  <c:v>3621</c:v>
                </c:pt>
                <c:pt idx="2">
                  <c:v>3598</c:v>
                </c:pt>
                <c:pt idx="3">
                  <c:v>2626</c:v>
                </c:pt>
                <c:pt idx="4">
                  <c:v>2700</c:v>
                </c:pt>
                <c:pt idx="5">
                  <c:v>2627</c:v>
                </c:pt>
                <c:pt idx="6">
                  <c:v>2192</c:v>
                </c:pt>
                <c:pt idx="7">
                  <c:v>2062</c:v>
                </c:pt>
                <c:pt idx="8">
                  <c:v>1662</c:v>
                </c:pt>
                <c:pt idx="9">
                  <c:v>1639</c:v>
                </c:pt>
                <c:pt idx="10">
                  <c:v>1123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63472"/>
        <c:axId val="260464648"/>
      </c:lineChart>
      <c:catAx>
        <c:axId val="260463472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4648"/>
        <c:crosses val="autoZero"/>
        <c:auto val="1"/>
        <c:lblAlgn val="ctr"/>
        <c:lblOffset val="100"/>
        <c:noMultiLvlLbl val="0"/>
      </c:catAx>
      <c:valAx>
        <c:axId val="26046464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3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Graz Marathon: Prozentueller Anteil der Marathonläufer</a:t>
            </a:r>
            <a:r>
              <a:rPr lang="en-US" sz="1400" baseline="0"/>
              <a:t> gegenüber Halbmarathon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Tabelle1!$V$2</c:f>
              <c:strCache>
                <c:ptCount val="1"/>
                <c:pt idx="0">
                  <c:v>MA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Tabelle1!$A$3:$A$13</c:f>
              <c:numCache>
                <c:formatCode>General</c:formatCode>
                <c:ptCount val="11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</c:numCache>
            </c:numRef>
          </c:xVal>
          <c:yVal>
            <c:numRef>
              <c:f>Tabelle1!$AG$3:$AG$14</c:f>
              <c:numCache>
                <c:formatCode>0%</c:formatCode>
                <c:ptCount val="12"/>
                <c:pt idx="0">
                  <c:v>0.19891989198919893</c:v>
                </c:pt>
                <c:pt idx="1">
                  <c:v>0.21826424870466321</c:v>
                </c:pt>
                <c:pt idx="2">
                  <c:v>0.19036903690369036</c:v>
                </c:pt>
                <c:pt idx="3">
                  <c:v>0.19150246305418719</c:v>
                </c:pt>
                <c:pt idx="4">
                  <c:v>0.25701706108970829</c:v>
                </c:pt>
                <c:pt idx="5">
                  <c:v>0.24140918278948889</c:v>
                </c:pt>
                <c:pt idx="6">
                  <c:v>0.27942143326758712</c:v>
                </c:pt>
                <c:pt idx="7">
                  <c:v>0.33247005503399157</c:v>
                </c:pt>
                <c:pt idx="8">
                  <c:v>0.42768595041322316</c:v>
                </c:pt>
                <c:pt idx="9">
                  <c:v>0.42852161785216181</c:v>
                </c:pt>
                <c:pt idx="10">
                  <c:v>0.52253401360544216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61120"/>
        <c:axId val="260465040"/>
      </c:scatterChart>
      <c:valAx>
        <c:axId val="260461120"/>
        <c:scaling>
          <c:orientation val="minMax"/>
          <c:max val="2014"/>
          <c:min val="200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5040"/>
        <c:crosses val="autoZero"/>
        <c:crossBetween val="midCat"/>
      </c:valAx>
      <c:valAx>
        <c:axId val="26046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AT"/>
              <a:t>Teilnehmer Wachau</a:t>
            </a:r>
            <a:r>
              <a:rPr lang="de-AT" baseline="0"/>
              <a:t> </a:t>
            </a:r>
            <a:r>
              <a:rPr lang="de-AT"/>
              <a:t>Marathon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Tabelle1!$M$2</c:f>
              <c:strCache>
                <c:ptCount val="1"/>
                <c:pt idx="0">
                  <c:v>Marathon Gesamt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cat>
          <c:val>
            <c:numRef>
              <c:f>Tabelle1!$AI$3:$AI$19</c:f>
              <c:numCache>
                <c:formatCode>#,##0</c:formatCode>
                <c:ptCount val="17"/>
                <c:pt idx="0">
                  <c:v>666</c:v>
                </c:pt>
                <c:pt idx="1">
                  <c:v>673</c:v>
                </c:pt>
                <c:pt idx="2">
                  <c:v>708</c:v>
                </c:pt>
                <c:pt idx="3">
                  <c:v>701</c:v>
                </c:pt>
                <c:pt idx="4">
                  <c:v>670</c:v>
                </c:pt>
                <c:pt idx="5">
                  <c:v>553</c:v>
                </c:pt>
                <c:pt idx="6">
                  <c:v>481</c:v>
                </c:pt>
                <c:pt idx="7">
                  <c:v>675</c:v>
                </c:pt>
                <c:pt idx="8">
                  <c:v>882</c:v>
                </c:pt>
                <c:pt idx="9">
                  <c:v>1016</c:v>
                </c:pt>
                <c:pt idx="10">
                  <c:v>1146</c:v>
                </c:pt>
                <c:pt idx="11">
                  <c:v>1058</c:v>
                </c:pt>
                <c:pt idx="12">
                  <c:v>1645</c:v>
                </c:pt>
                <c:pt idx="13">
                  <c:v>1695</c:v>
                </c:pt>
                <c:pt idx="14">
                  <c:v>1378</c:v>
                </c:pt>
                <c:pt idx="15">
                  <c:v>934</c:v>
                </c:pt>
                <c:pt idx="16">
                  <c:v>616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Tabelle1!$Q$2</c:f>
              <c:strCache>
                <c:ptCount val="1"/>
                <c:pt idx="0">
                  <c:v>Halbmarathon Gesamt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2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cat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cat>
          <c:val>
            <c:numRef>
              <c:f>Tabelle1!$AM$3:$AM$19</c:f>
              <c:numCache>
                <c:formatCode>#,##0</c:formatCode>
                <c:ptCount val="17"/>
                <c:pt idx="0">
                  <c:v>4869</c:v>
                </c:pt>
                <c:pt idx="1">
                  <c:v>5021</c:v>
                </c:pt>
                <c:pt idx="2">
                  <c:v>5198</c:v>
                </c:pt>
                <c:pt idx="3">
                  <c:v>4968</c:v>
                </c:pt>
                <c:pt idx="4">
                  <c:v>4215</c:v>
                </c:pt>
                <c:pt idx="5">
                  <c:v>3568</c:v>
                </c:pt>
                <c:pt idx="6">
                  <c:v>3253</c:v>
                </c:pt>
                <c:pt idx="7">
                  <c:v>4689</c:v>
                </c:pt>
                <c:pt idx="8">
                  <c:v>4400</c:v>
                </c:pt>
                <c:pt idx="9">
                  <c:v>4817</c:v>
                </c:pt>
                <c:pt idx="10">
                  <c:v>4716</c:v>
                </c:pt>
                <c:pt idx="11">
                  <c:v>4333</c:v>
                </c:pt>
                <c:pt idx="12">
                  <c:v>4912</c:v>
                </c:pt>
                <c:pt idx="13">
                  <c:v>6022</c:v>
                </c:pt>
                <c:pt idx="14">
                  <c:v>5314</c:v>
                </c:pt>
                <c:pt idx="15">
                  <c:v>3122</c:v>
                </c:pt>
                <c:pt idx="16">
                  <c:v>2179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460336"/>
        <c:axId val="260462296"/>
      </c:lineChart>
      <c:dateAx>
        <c:axId val="260460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2296"/>
        <c:crosses val="autoZero"/>
        <c:auto val="0"/>
        <c:lblOffset val="100"/>
        <c:baseTimeUnit val="days"/>
      </c:dateAx>
      <c:valAx>
        <c:axId val="260462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0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/>
              <a:t>Wachau Marathon: Prozentueller Anteil der Marathonläufer</a:t>
            </a:r>
            <a:r>
              <a:rPr lang="en-US" sz="1400" baseline="0"/>
              <a:t> gegenüber Halbmarathon</a:t>
            </a:r>
            <a:endParaRPr lang="en-US" sz="1400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Tabelle1!$V$2</c:f>
              <c:strCache>
                <c:ptCount val="1"/>
                <c:pt idx="0">
                  <c:v>MA %</c:v>
                </c:pt>
              </c:strCache>
            </c:strRef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xVal>
            <c:numRef>
              <c:f>Tabelle1!$A$3:$A$19</c:f>
              <c:numCache>
                <c:formatCode>General</c:formatCode>
                <c:ptCount val="17"/>
                <c:pt idx="0">
                  <c:v>2014</c:v>
                </c:pt>
                <c:pt idx="1">
                  <c:v>2013</c:v>
                </c:pt>
                <c:pt idx="2">
                  <c:v>2012</c:v>
                </c:pt>
                <c:pt idx="3">
                  <c:v>2011</c:v>
                </c:pt>
                <c:pt idx="4">
                  <c:v>2010</c:v>
                </c:pt>
                <c:pt idx="5">
                  <c:v>2009</c:v>
                </c:pt>
                <c:pt idx="6">
                  <c:v>2008</c:v>
                </c:pt>
                <c:pt idx="7">
                  <c:v>2007</c:v>
                </c:pt>
                <c:pt idx="8">
                  <c:v>2006</c:v>
                </c:pt>
                <c:pt idx="9">
                  <c:v>2005</c:v>
                </c:pt>
                <c:pt idx="10">
                  <c:v>2004</c:v>
                </c:pt>
                <c:pt idx="11">
                  <c:v>2003</c:v>
                </c:pt>
                <c:pt idx="12">
                  <c:v>2002</c:v>
                </c:pt>
                <c:pt idx="13">
                  <c:v>2001</c:v>
                </c:pt>
                <c:pt idx="14">
                  <c:v>2000</c:v>
                </c:pt>
                <c:pt idx="15">
                  <c:v>1999</c:v>
                </c:pt>
                <c:pt idx="16">
                  <c:v>1998</c:v>
                </c:pt>
              </c:numCache>
            </c:numRef>
          </c:xVal>
          <c:yVal>
            <c:numRef>
              <c:f>Tabelle1!$AR$3:$AR$19</c:f>
              <c:numCache>
                <c:formatCode>0%</c:formatCode>
                <c:ptCount val="17"/>
                <c:pt idx="0">
                  <c:v>0.12032520325203253</c:v>
                </c:pt>
                <c:pt idx="1">
                  <c:v>0.11819459079733052</c:v>
                </c:pt>
                <c:pt idx="2">
                  <c:v>0.1198780900778869</c:v>
                </c:pt>
                <c:pt idx="3">
                  <c:v>0.12365496560239901</c:v>
                </c:pt>
                <c:pt idx="4">
                  <c:v>0.13715455475946775</c:v>
                </c:pt>
                <c:pt idx="5">
                  <c:v>0.13419073040524146</c:v>
                </c:pt>
                <c:pt idx="6">
                  <c:v>0.12881628280664167</c:v>
                </c:pt>
                <c:pt idx="7">
                  <c:v>0.12583892617449666</c:v>
                </c:pt>
                <c:pt idx="8">
                  <c:v>0.16698220371071565</c:v>
                </c:pt>
                <c:pt idx="9">
                  <c:v>0.17418138179324533</c:v>
                </c:pt>
                <c:pt idx="10">
                  <c:v>0.19549641760491299</c:v>
                </c:pt>
                <c:pt idx="11">
                  <c:v>0.19625301428306435</c:v>
                </c:pt>
                <c:pt idx="12">
                  <c:v>0.25087692542321183</c:v>
                </c:pt>
                <c:pt idx="13">
                  <c:v>0.21964493974342361</c:v>
                </c:pt>
                <c:pt idx="14">
                  <c:v>0.2059175134488942</c:v>
                </c:pt>
                <c:pt idx="15">
                  <c:v>0.23027613412228798</c:v>
                </c:pt>
                <c:pt idx="16">
                  <c:v>0.22039355992844364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0467392"/>
        <c:axId val="260463864"/>
      </c:scatterChart>
      <c:valAx>
        <c:axId val="260467392"/>
        <c:scaling>
          <c:orientation val="minMax"/>
          <c:max val="2014"/>
          <c:min val="2004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3864"/>
        <c:crosses val="autoZero"/>
        <c:crossBetween val="midCat"/>
      </c:valAx>
      <c:valAx>
        <c:axId val="260463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604673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48">
  <cs:axisTitle>
    <cs:lnRef idx="0"/>
    <cs:fillRef idx="0"/>
    <cs:effectRef idx="0"/>
    <cs:fontRef idx="minor">
      <a:schemeClr val="lt1">
        <a:lumMod val="7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36</xdr:row>
      <xdr:rowOff>61912</xdr:rowOff>
    </xdr:from>
    <xdr:to>
      <xdr:col>10</xdr:col>
      <xdr:colOff>95250</xdr:colOff>
      <xdr:row>50</xdr:row>
      <xdr:rowOff>138112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233362</xdr:colOff>
      <xdr:row>36</xdr:row>
      <xdr:rowOff>23812</xdr:rowOff>
    </xdr:from>
    <xdr:to>
      <xdr:col>20</xdr:col>
      <xdr:colOff>414337</xdr:colOff>
      <xdr:row>50</xdr:row>
      <xdr:rowOff>100012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557212</xdr:colOff>
      <xdr:row>36</xdr:row>
      <xdr:rowOff>14287</xdr:rowOff>
    </xdr:from>
    <xdr:to>
      <xdr:col>30</xdr:col>
      <xdr:colOff>509587</xdr:colOff>
      <xdr:row>50</xdr:row>
      <xdr:rowOff>90487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61912</xdr:colOff>
      <xdr:row>52</xdr:row>
      <xdr:rowOff>71437</xdr:rowOff>
    </xdr:from>
    <xdr:to>
      <xdr:col>10</xdr:col>
      <xdr:colOff>185737</xdr:colOff>
      <xdr:row>66</xdr:row>
      <xdr:rowOff>147637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395287</xdr:colOff>
      <xdr:row>52</xdr:row>
      <xdr:rowOff>71437</xdr:rowOff>
    </xdr:from>
    <xdr:to>
      <xdr:col>20</xdr:col>
      <xdr:colOff>576262</xdr:colOff>
      <xdr:row>66</xdr:row>
      <xdr:rowOff>147637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68</xdr:row>
      <xdr:rowOff>0</xdr:rowOff>
    </xdr:from>
    <xdr:to>
      <xdr:col>10</xdr:col>
      <xdr:colOff>123825</xdr:colOff>
      <xdr:row>82</xdr:row>
      <xdr:rowOff>76200</xdr:rowOff>
    </xdr:to>
    <xdr:graphicFrame macro="">
      <xdr:nvGraphicFramePr>
        <xdr:cNvPr id="11" name="Diagramm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0</xdr:colOff>
      <xdr:row>68</xdr:row>
      <xdr:rowOff>0</xdr:rowOff>
    </xdr:from>
    <xdr:to>
      <xdr:col>20</xdr:col>
      <xdr:colOff>590550</xdr:colOff>
      <xdr:row>82</xdr:row>
      <xdr:rowOff>76200</xdr:rowOff>
    </xdr:to>
    <xdr:graphicFrame macro="">
      <xdr:nvGraphicFramePr>
        <xdr:cNvPr id="12" name="Diagramm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28575</xdr:colOff>
      <xdr:row>83</xdr:row>
      <xdr:rowOff>180975</xdr:rowOff>
    </xdr:from>
    <xdr:to>
      <xdr:col>10</xdr:col>
      <xdr:colOff>152400</xdr:colOff>
      <xdr:row>98</xdr:row>
      <xdr:rowOff>66675</xdr:rowOff>
    </xdr:to>
    <xdr:graphicFrame macro="">
      <xdr:nvGraphicFramePr>
        <xdr:cNvPr id="13" name="Diagramm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84</xdr:row>
      <xdr:rowOff>9525</xdr:rowOff>
    </xdr:from>
    <xdr:to>
      <xdr:col>20</xdr:col>
      <xdr:colOff>590550</xdr:colOff>
      <xdr:row>98</xdr:row>
      <xdr:rowOff>85725</xdr:rowOff>
    </xdr:to>
    <xdr:graphicFrame macro="">
      <xdr:nvGraphicFramePr>
        <xdr:cNvPr id="14" name="Diagramm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19050</xdr:colOff>
      <xdr:row>99</xdr:row>
      <xdr:rowOff>114300</xdr:rowOff>
    </xdr:from>
    <xdr:to>
      <xdr:col>10</xdr:col>
      <xdr:colOff>142875</xdr:colOff>
      <xdr:row>114</xdr:row>
      <xdr:rowOff>0</xdr:rowOff>
    </xdr:to>
    <xdr:graphicFrame macro="">
      <xdr:nvGraphicFramePr>
        <xdr:cNvPr id="15" name="Diagramm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11</xdr:col>
      <xdr:colOff>9525</xdr:colOff>
      <xdr:row>99</xdr:row>
      <xdr:rowOff>133350</xdr:rowOff>
    </xdr:from>
    <xdr:to>
      <xdr:col>20</xdr:col>
      <xdr:colOff>600075</xdr:colOff>
      <xdr:row>114</xdr:row>
      <xdr:rowOff>19050</xdr:rowOff>
    </xdr:to>
    <xdr:graphicFrame macro="">
      <xdr:nvGraphicFramePr>
        <xdr:cNvPr id="16" name="Diagramm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323850</xdr:colOff>
      <xdr:row>115</xdr:row>
      <xdr:rowOff>85725</xdr:rowOff>
    </xdr:from>
    <xdr:to>
      <xdr:col>10</xdr:col>
      <xdr:colOff>114300</xdr:colOff>
      <xdr:row>129</xdr:row>
      <xdr:rowOff>161925</xdr:rowOff>
    </xdr:to>
    <xdr:graphicFrame macro="">
      <xdr:nvGraphicFramePr>
        <xdr:cNvPr id="17" name="Diagram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390525</xdr:colOff>
      <xdr:row>115</xdr:row>
      <xdr:rowOff>114300</xdr:rowOff>
    </xdr:from>
    <xdr:to>
      <xdr:col>20</xdr:col>
      <xdr:colOff>571500</xdr:colOff>
      <xdr:row>130</xdr:row>
      <xdr:rowOff>0</xdr:rowOff>
    </xdr:to>
    <xdr:graphicFrame macro="">
      <xdr:nvGraphicFramePr>
        <xdr:cNvPr id="18" name="Diagramm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21</xdr:col>
      <xdr:colOff>123824</xdr:colOff>
      <xdr:row>52</xdr:row>
      <xdr:rowOff>66674</xdr:rowOff>
    </xdr:from>
    <xdr:to>
      <xdr:col>35</xdr:col>
      <xdr:colOff>304800</xdr:colOff>
      <xdr:row>74</xdr:row>
      <xdr:rowOff>85725</xdr:rowOff>
    </xdr:to>
    <xdr:graphicFrame macro="">
      <xdr:nvGraphicFramePr>
        <xdr:cNvPr id="20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21</xdr:col>
      <xdr:colOff>133350</xdr:colOff>
      <xdr:row>75</xdr:row>
      <xdr:rowOff>47625</xdr:rowOff>
    </xdr:from>
    <xdr:to>
      <xdr:col>35</xdr:col>
      <xdr:colOff>314326</xdr:colOff>
      <xdr:row>97</xdr:row>
      <xdr:rowOff>66676</xdr:rowOff>
    </xdr:to>
    <xdr:graphicFrame macro="">
      <xdr:nvGraphicFramePr>
        <xdr:cNvPr id="19" name="Diagram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180975</xdr:colOff>
      <xdr:row>98</xdr:row>
      <xdr:rowOff>152400</xdr:rowOff>
    </xdr:from>
    <xdr:to>
      <xdr:col>35</xdr:col>
      <xdr:colOff>361951</xdr:colOff>
      <xdr:row>120</xdr:row>
      <xdr:rowOff>171451</xdr:rowOff>
    </xdr:to>
    <xdr:graphicFrame macro="">
      <xdr:nvGraphicFramePr>
        <xdr:cNvPr id="21" name="Diagramm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31</xdr:col>
      <xdr:colOff>123825</xdr:colOff>
      <xdr:row>35</xdr:row>
      <xdr:rowOff>180975</xdr:rowOff>
    </xdr:from>
    <xdr:to>
      <xdr:col>40</xdr:col>
      <xdr:colOff>409575</xdr:colOff>
      <xdr:row>50</xdr:row>
      <xdr:rowOff>66675</xdr:rowOff>
    </xdr:to>
    <xdr:graphicFrame macro="">
      <xdr:nvGraphicFramePr>
        <xdr:cNvPr id="22" name="Diagramm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5"/>
  <sheetViews>
    <sheetView tabSelected="1" workbookViewId="0"/>
  </sheetViews>
  <sheetFormatPr baseColWidth="10" defaultRowHeight="15" x14ac:dyDescent="0.25"/>
  <cols>
    <col min="1" max="1" width="5" style="1" bestFit="1" customWidth="1"/>
    <col min="2" max="2" width="15" style="1" bestFit="1" customWidth="1"/>
    <col min="3" max="3" width="6.5703125" style="1" bestFit="1" customWidth="1"/>
    <col min="4" max="4" width="7.5703125" style="1" bestFit="1" customWidth="1"/>
    <col min="5" max="5" width="8.140625" style="1" bestFit="1" customWidth="1"/>
    <col min="6" max="6" width="19" style="1" bestFit="1" customWidth="1"/>
    <col min="7" max="7" width="6.5703125" style="1" bestFit="1" customWidth="1"/>
    <col min="8" max="8" width="7.5703125" style="1" bestFit="1" customWidth="1"/>
    <col min="9" max="9" width="8.140625" style="1" bestFit="1" customWidth="1"/>
    <col min="10" max="10" width="11.5703125" style="1" bestFit="1" customWidth="1"/>
    <col min="11" max="11" width="6.140625" style="1" bestFit="1" customWidth="1"/>
    <col min="12" max="12" width="4.5703125" style="1" bestFit="1" customWidth="1"/>
    <col min="13" max="13" width="8.140625" style="1" customWidth="1"/>
    <col min="14" max="14" width="6.7109375" style="1" customWidth="1"/>
    <col min="15" max="15" width="7.5703125" style="1" bestFit="1" customWidth="1"/>
    <col min="16" max="16" width="8.140625" style="1" bestFit="1" customWidth="1"/>
    <col min="17" max="17" width="7" style="1" bestFit="1" customWidth="1"/>
    <col min="18" max="18" width="6.5703125" style="1" bestFit="1" customWidth="1"/>
    <col min="19" max="19" width="6.28515625" style="1" bestFit="1" customWidth="1"/>
    <col min="20" max="20" width="8.140625" style="1" bestFit="1" customWidth="1"/>
    <col min="21" max="21" width="11.5703125" style="1" bestFit="1" customWidth="1"/>
    <col min="22" max="22" width="6.140625" style="1" bestFit="1" customWidth="1"/>
    <col min="23" max="23" width="4.5703125" style="1" bestFit="1" customWidth="1"/>
    <col min="24" max="24" width="7" style="1" bestFit="1" customWidth="1"/>
    <col min="25" max="25" width="6.140625" style="1" bestFit="1" customWidth="1"/>
    <col min="26" max="26" width="6.28515625" style="1" bestFit="1" customWidth="1"/>
    <col min="27" max="27" width="8.140625" style="1" bestFit="1" customWidth="1"/>
    <col min="28" max="28" width="7" style="1" bestFit="1" customWidth="1"/>
    <col min="29" max="29" width="6.140625" style="1" bestFit="1" customWidth="1"/>
    <col min="30" max="30" width="6.28515625" style="1" bestFit="1" customWidth="1"/>
    <col min="31" max="31" width="8.140625" style="1" bestFit="1" customWidth="1"/>
    <col min="32" max="32" width="11.5703125" style="1" bestFit="1" customWidth="1"/>
    <col min="33" max="34" width="7.7109375" style="1" bestFit="1" customWidth="1"/>
    <col min="35" max="35" width="7" style="1" bestFit="1" customWidth="1"/>
    <col min="36" max="36" width="6.140625" style="1" bestFit="1" customWidth="1"/>
    <col min="37" max="37" width="6.28515625" style="1" bestFit="1" customWidth="1"/>
    <col min="38" max="38" width="8.140625" style="1" bestFit="1" customWidth="1"/>
    <col min="39" max="39" width="7" style="1" bestFit="1" customWidth="1"/>
    <col min="40" max="40" width="6.140625" style="1" bestFit="1" customWidth="1"/>
    <col min="41" max="41" width="6.28515625" style="1" bestFit="1" customWidth="1"/>
    <col min="42" max="42" width="8.140625" style="1" bestFit="1" customWidth="1"/>
    <col min="43" max="43" width="11.5703125" style="1" bestFit="1" customWidth="1"/>
    <col min="44" max="44" width="6.140625" style="1" bestFit="1" customWidth="1"/>
    <col min="45" max="45" width="4.5703125" style="1" bestFit="1" customWidth="1"/>
    <col min="46" max="46" width="7" style="1" bestFit="1" customWidth="1"/>
    <col min="47" max="47" width="6.140625" style="1" bestFit="1" customWidth="1"/>
    <col min="48" max="48" width="6.28515625" style="1" bestFit="1" customWidth="1"/>
    <col min="49" max="49" width="8.140625" style="1" bestFit="1" customWidth="1"/>
    <col min="50" max="50" width="7" style="1" bestFit="1" customWidth="1"/>
    <col min="51" max="51" width="6.140625" style="1" bestFit="1" customWidth="1"/>
    <col min="52" max="52" width="6.28515625" style="1" bestFit="1" customWidth="1"/>
    <col min="53" max="53" width="8.140625" style="1" bestFit="1" customWidth="1"/>
    <col min="54" max="54" width="11.5703125" style="1" bestFit="1" customWidth="1"/>
    <col min="55" max="55" width="6.140625" style="1" bestFit="1" customWidth="1"/>
    <col min="56" max="56" width="4.5703125" style="1" bestFit="1" customWidth="1"/>
    <col min="57" max="57" width="7" style="1" bestFit="1" customWidth="1"/>
    <col min="58" max="58" width="6.140625" style="1" bestFit="1" customWidth="1"/>
    <col min="59" max="59" width="6.28515625" style="1" bestFit="1" customWidth="1"/>
    <col min="60" max="60" width="8.140625" style="1" bestFit="1" customWidth="1"/>
    <col min="61" max="61" width="7" style="1" bestFit="1" customWidth="1"/>
    <col min="62" max="62" width="6.140625" style="1" bestFit="1" customWidth="1"/>
    <col min="63" max="63" width="6.28515625" style="1" bestFit="1" customWidth="1"/>
    <col min="64" max="64" width="8.140625" style="1" bestFit="1" customWidth="1"/>
    <col min="65" max="65" width="11.5703125" style="1" bestFit="1" customWidth="1"/>
    <col min="66" max="66" width="6.140625" style="1" bestFit="1" customWidth="1"/>
    <col min="67" max="67" width="4.5703125" style="1" bestFit="1" customWidth="1"/>
    <col min="68" max="16384" width="11.42578125" style="1"/>
  </cols>
  <sheetData>
    <row r="1" spans="1:67" ht="19.5" thickBot="1" x14ac:dyDescent="0.35">
      <c r="B1" s="40" t="s">
        <v>16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 t="s">
        <v>6</v>
      </c>
      <c r="N1" s="40"/>
      <c r="O1" s="40"/>
      <c r="P1" s="40"/>
      <c r="Q1" s="40"/>
      <c r="R1" s="40"/>
      <c r="S1" s="40"/>
      <c r="T1" s="40"/>
      <c r="U1" s="40"/>
      <c r="V1" s="40"/>
      <c r="W1" s="40"/>
      <c r="X1" s="40" t="s">
        <v>7</v>
      </c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 t="s">
        <v>13</v>
      </c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 t="s">
        <v>14</v>
      </c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 t="s">
        <v>15</v>
      </c>
      <c r="BF1" s="40"/>
      <c r="BG1" s="40"/>
      <c r="BH1" s="40"/>
      <c r="BI1" s="40"/>
      <c r="BJ1" s="40"/>
      <c r="BK1" s="40"/>
      <c r="BL1" s="40"/>
      <c r="BM1" s="40"/>
      <c r="BN1" s="40"/>
      <c r="BO1" s="40"/>
    </row>
    <row r="2" spans="1:67" ht="19.5" customHeight="1" x14ac:dyDescent="0.25">
      <c r="B2" s="21" t="s">
        <v>17</v>
      </c>
      <c r="C2" s="22" t="s">
        <v>11</v>
      </c>
      <c r="D2" s="22" t="s">
        <v>12</v>
      </c>
      <c r="E2" s="23" t="s">
        <v>9</v>
      </c>
      <c r="F2" s="24" t="s">
        <v>18</v>
      </c>
      <c r="G2" s="22" t="s">
        <v>2</v>
      </c>
      <c r="H2" s="22" t="s">
        <v>3</v>
      </c>
      <c r="I2" s="23" t="s">
        <v>21</v>
      </c>
      <c r="J2" s="22" t="s">
        <v>4</v>
      </c>
      <c r="K2" s="22" t="s">
        <v>10</v>
      </c>
      <c r="L2" s="25" t="s">
        <v>5</v>
      </c>
      <c r="M2" s="21" t="s">
        <v>19</v>
      </c>
      <c r="N2" s="22" t="s">
        <v>11</v>
      </c>
      <c r="O2" s="22" t="s">
        <v>12</v>
      </c>
      <c r="P2" s="23" t="s">
        <v>9</v>
      </c>
      <c r="Q2" s="24" t="s">
        <v>20</v>
      </c>
      <c r="R2" s="22" t="s">
        <v>2</v>
      </c>
      <c r="S2" s="22" t="s">
        <v>3</v>
      </c>
      <c r="T2" s="23" t="s">
        <v>1</v>
      </c>
      <c r="U2" s="22" t="s">
        <v>23</v>
      </c>
      <c r="V2" s="22" t="s">
        <v>10</v>
      </c>
      <c r="W2" s="25" t="s">
        <v>5</v>
      </c>
      <c r="X2" s="21" t="s">
        <v>8</v>
      </c>
      <c r="Y2" s="22" t="s">
        <v>11</v>
      </c>
      <c r="Z2" s="22" t="s">
        <v>12</v>
      </c>
      <c r="AA2" s="23" t="s">
        <v>9</v>
      </c>
      <c r="AB2" s="24" t="s">
        <v>0</v>
      </c>
      <c r="AC2" s="22" t="s">
        <v>2</v>
      </c>
      <c r="AD2" s="22" t="s">
        <v>3</v>
      </c>
      <c r="AE2" s="23" t="s">
        <v>1</v>
      </c>
      <c r="AF2" s="22" t="s">
        <v>4</v>
      </c>
      <c r="AG2" s="22" t="s">
        <v>10</v>
      </c>
      <c r="AH2" s="25" t="s">
        <v>5</v>
      </c>
      <c r="AI2" s="21" t="s">
        <v>8</v>
      </c>
      <c r="AJ2" s="22" t="s">
        <v>11</v>
      </c>
      <c r="AK2" s="22" t="s">
        <v>12</v>
      </c>
      <c r="AL2" s="23" t="s">
        <v>9</v>
      </c>
      <c r="AM2" s="24" t="s">
        <v>0</v>
      </c>
      <c r="AN2" s="22" t="s">
        <v>2</v>
      </c>
      <c r="AO2" s="22" t="s">
        <v>3</v>
      </c>
      <c r="AP2" s="23" t="s">
        <v>1</v>
      </c>
      <c r="AQ2" s="22" t="s">
        <v>4</v>
      </c>
      <c r="AR2" s="22" t="s">
        <v>10</v>
      </c>
      <c r="AS2" s="25" t="s">
        <v>5</v>
      </c>
      <c r="AT2" s="21" t="s">
        <v>8</v>
      </c>
      <c r="AU2" s="22" t="s">
        <v>11</v>
      </c>
      <c r="AV2" s="22" t="s">
        <v>12</v>
      </c>
      <c r="AW2" s="23" t="s">
        <v>9</v>
      </c>
      <c r="AX2" s="24" t="s">
        <v>0</v>
      </c>
      <c r="AY2" s="22" t="s">
        <v>2</v>
      </c>
      <c r="AZ2" s="22" t="s">
        <v>3</v>
      </c>
      <c r="BA2" s="23" t="s">
        <v>1</v>
      </c>
      <c r="BB2" s="22" t="s">
        <v>4</v>
      </c>
      <c r="BC2" s="22" t="s">
        <v>10</v>
      </c>
      <c r="BD2" s="25" t="s">
        <v>5</v>
      </c>
      <c r="BE2" s="21" t="s">
        <v>8</v>
      </c>
      <c r="BF2" s="22" t="s">
        <v>11</v>
      </c>
      <c r="BG2" s="22" t="s">
        <v>12</v>
      </c>
      <c r="BH2" s="23" t="s">
        <v>9</v>
      </c>
      <c r="BI2" s="24" t="s">
        <v>0</v>
      </c>
      <c r="BJ2" s="22" t="s">
        <v>2</v>
      </c>
      <c r="BK2" s="22" t="s">
        <v>3</v>
      </c>
      <c r="BL2" s="23" t="s">
        <v>21</v>
      </c>
      <c r="BM2" s="22" t="s">
        <v>4</v>
      </c>
      <c r="BN2" s="22" t="s">
        <v>10</v>
      </c>
      <c r="BO2" s="25" t="s">
        <v>5</v>
      </c>
    </row>
    <row r="3" spans="1:67" x14ac:dyDescent="0.25">
      <c r="A3" s="26">
        <v>2014</v>
      </c>
      <c r="B3" s="2">
        <f>C3+D3</f>
        <v>9712</v>
      </c>
      <c r="C3" s="3">
        <f>N3+Y3+AJ3+AU3+BF3</f>
        <v>1687</v>
      </c>
      <c r="D3" s="3">
        <f>O3+Z3+AK3+AV3+BG3</f>
        <v>8025</v>
      </c>
      <c r="E3" s="15">
        <f>C3/B3</f>
        <v>0.1737026359143328</v>
      </c>
      <c r="F3" s="14">
        <f>G3+H3</f>
        <v>28690</v>
      </c>
      <c r="G3" s="3">
        <f>R3+AC3+AN3+AY3+BJ3</f>
        <v>8713</v>
      </c>
      <c r="H3" s="3">
        <f>S3+AD3+AO3+AZ3+BK3</f>
        <v>19977</v>
      </c>
      <c r="I3" s="15">
        <f>G3/F3</f>
        <v>0.30369466713140469</v>
      </c>
      <c r="J3" s="3">
        <f>B3+F3</f>
        <v>38402</v>
      </c>
      <c r="K3" s="27">
        <f>B3/J3</f>
        <v>0.25290349460965572</v>
      </c>
      <c r="L3" s="5">
        <f>(C3+G3)/(B3+F3)</f>
        <v>0.27081922816519971</v>
      </c>
      <c r="M3" s="2">
        <f>N3+O3</f>
        <v>6348</v>
      </c>
      <c r="N3" s="3">
        <v>1160</v>
      </c>
      <c r="O3" s="3">
        <v>5188</v>
      </c>
      <c r="P3" s="15">
        <f>N3/M3</f>
        <v>0.18273471959672338</v>
      </c>
      <c r="Q3" s="14">
        <f>R3+S3</f>
        <v>13659</v>
      </c>
      <c r="R3" s="3">
        <v>4476</v>
      </c>
      <c r="S3" s="3">
        <v>9183</v>
      </c>
      <c r="T3" s="15">
        <f>R3/Q3</f>
        <v>0.32769602459916536</v>
      </c>
      <c r="U3" s="3">
        <f>M3+Q3</f>
        <v>20007</v>
      </c>
      <c r="V3" s="27">
        <f>M3/U3</f>
        <v>0.31728894886789621</v>
      </c>
      <c r="W3" s="5">
        <f>(N3+R3)/(M3+Q3)</f>
        <v>0.28170140450842207</v>
      </c>
      <c r="X3" s="2">
        <f>Y3+Z3</f>
        <v>884</v>
      </c>
      <c r="Y3" s="3">
        <v>142</v>
      </c>
      <c r="Z3" s="3">
        <v>742</v>
      </c>
      <c r="AA3" s="15">
        <f>Y3/X3</f>
        <v>0.16063348416289594</v>
      </c>
      <c r="AB3" s="14">
        <f>AC3+AD3</f>
        <v>3560</v>
      </c>
      <c r="AC3" s="3">
        <v>934</v>
      </c>
      <c r="AD3" s="3">
        <v>2626</v>
      </c>
      <c r="AE3" s="15">
        <f>AC3/AB3</f>
        <v>0.26235955056179777</v>
      </c>
      <c r="AF3" s="3">
        <f>X3+AB3</f>
        <v>4444</v>
      </c>
      <c r="AG3" s="27">
        <f>X3/AF3</f>
        <v>0.19891989198919893</v>
      </c>
      <c r="AH3" s="5">
        <f>(Y3+AC3)/(X3+AB3)</f>
        <v>0.24212421242124213</v>
      </c>
      <c r="AI3" s="2">
        <f>AJ3+AK3</f>
        <v>666</v>
      </c>
      <c r="AJ3" s="3">
        <v>115</v>
      </c>
      <c r="AK3" s="3">
        <v>551</v>
      </c>
      <c r="AL3" s="15">
        <f>AJ3/AI3</f>
        <v>0.17267267267267267</v>
      </c>
      <c r="AM3" s="14">
        <f>AN3+AO3</f>
        <v>4869</v>
      </c>
      <c r="AN3" s="3">
        <v>1559</v>
      </c>
      <c r="AO3" s="3">
        <v>3310</v>
      </c>
      <c r="AP3" s="15">
        <f>AN3/AM3</f>
        <v>0.32018895050318341</v>
      </c>
      <c r="AQ3" s="3">
        <f>AI3+AM3</f>
        <v>5535</v>
      </c>
      <c r="AR3" s="27">
        <f>AI3/AQ3</f>
        <v>0.12032520325203253</v>
      </c>
      <c r="AS3" s="5">
        <f>(AJ3+AN3)/(AI3+AM3)</f>
        <v>0.30243902439024389</v>
      </c>
      <c r="AT3" s="2">
        <f>AU3+AV3</f>
        <v>859</v>
      </c>
      <c r="AU3" s="3">
        <v>106</v>
      </c>
      <c r="AV3" s="3">
        <v>753</v>
      </c>
      <c r="AW3" s="15">
        <f>AU3/AT3</f>
        <v>0.12339930151338765</v>
      </c>
      <c r="AX3" s="14">
        <f>AY3+AZ3</f>
        <v>4111</v>
      </c>
      <c r="AY3" s="3">
        <v>915</v>
      </c>
      <c r="AZ3" s="3">
        <v>3196</v>
      </c>
      <c r="BA3" s="15">
        <f>AY3/AX3</f>
        <v>0.2225735830698127</v>
      </c>
      <c r="BB3" s="3">
        <f>AT3+AX3</f>
        <v>4970</v>
      </c>
      <c r="BC3" s="27">
        <f>AT3/BB3</f>
        <v>0.17283702213279678</v>
      </c>
      <c r="BD3" s="5">
        <f>(AU3+AY3)/(AT3+AX3)</f>
        <v>0.20543259557344065</v>
      </c>
      <c r="BE3" s="2">
        <f>BF3+BG3</f>
        <v>955</v>
      </c>
      <c r="BF3" s="3">
        <v>164</v>
      </c>
      <c r="BG3" s="3">
        <v>791</v>
      </c>
      <c r="BH3" s="15">
        <f>BF3/BE3</f>
        <v>0.17172774869109947</v>
      </c>
      <c r="BI3" s="14">
        <f>BJ3+BK3</f>
        <v>2491</v>
      </c>
      <c r="BJ3" s="3">
        <v>829</v>
      </c>
      <c r="BK3" s="3">
        <v>1662</v>
      </c>
      <c r="BL3" s="15">
        <f>BJ3/BI3</f>
        <v>0.33279807306302689</v>
      </c>
      <c r="BM3" s="3">
        <f>BE3+BI3</f>
        <v>3446</v>
      </c>
      <c r="BN3" s="27">
        <f>BE3/BM3</f>
        <v>0.2771329077190946</v>
      </c>
      <c r="BO3" s="5">
        <f>(BF3+BJ3)/(BE3+BI3)</f>
        <v>0.2881601857225769</v>
      </c>
    </row>
    <row r="4" spans="1:67" x14ac:dyDescent="0.25">
      <c r="A4" s="26">
        <v>2013</v>
      </c>
      <c r="B4" s="2">
        <f>C4+D4</f>
        <v>10174</v>
      </c>
      <c r="C4" s="3">
        <f t="shared" ref="C4:C33" si="0">N4+Y4+AJ4+AU4+BF4</f>
        <v>1818</v>
      </c>
      <c r="D4" s="3">
        <f t="shared" ref="D4:D33" si="1">O4+Z4+AK4+AV4+BG4</f>
        <v>8356</v>
      </c>
      <c r="E4" s="15">
        <f>C4/B4</f>
        <v>0.17869078042068018</v>
      </c>
      <c r="F4" s="14">
        <f t="shared" ref="F4:F19" si="2">G4+H4</f>
        <v>27759</v>
      </c>
      <c r="G4" s="3">
        <f t="shared" ref="G4:G19" si="3">R4+AC4+AN4+AY4+BJ4</f>
        <v>8167</v>
      </c>
      <c r="H4" s="3">
        <f t="shared" ref="H4:H19" si="4">S4+AD4+AO4+AZ4+BK4</f>
        <v>19592</v>
      </c>
      <c r="I4" s="15">
        <f>G4/F4</f>
        <v>0.2942108865593141</v>
      </c>
      <c r="J4" s="3">
        <f t="shared" ref="J4:J12" si="5">B4+F4</f>
        <v>37933</v>
      </c>
      <c r="K4" s="27">
        <f t="shared" ref="K4:K12" si="6">B4/J4</f>
        <v>0.26820973822265576</v>
      </c>
      <c r="L4" s="5">
        <f t="shared" ref="L4:L10" si="7">(C4+G4)/(B4+F4)</f>
        <v>0.26322726913241767</v>
      </c>
      <c r="M4" s="2">
        <f>N4+O4</f>
        <v>6877</v>
      </c>
      <c r="N4" s="3">
        <v>1290</v>
      </c>
      <c r="O4" s="3">
        <v>5587</v>
      </c>
      <c r="P4" s="15">
        <f>N4/M4</f>
        <v>0.18758179438708739</v>
      </c>
      <c r="Q4" s="14">
        <f t="shared" ref="Q4:Q12" si="8">R4+S4</f>
        <v>13132</v>
      </c>
      <c r="R4" s="6">
        <v>4277</v>
      </c>
      <c r="S4" s="6">
        <v>8855</v>
      </c>
      <c r="T4" s="15">
        <f>R4/Q4</f>
        <v>0.32569296375266527</v>
      </c>
      <c r="U4" s="3">
        <f t="shared" ref="U4:U12" si="9">M4+Q4</f>
        <v>20009</v>
      </c>
      <c r="V4" s="27">
        <f t="shared" ref="V4:V12" si="10">M4/U4</f>
        <v>0.34369533709830574</v>
      </c>
      <c r="W4" s="5">
        <f t="shared" ref="W4:W12" si="11">(N4+R4)/(M4+Q4)</f>
        <v>0.27822479884052176</v>
      </c>
      <c r="X4" s="2">
        <f>Y4+Z4</f>
        <v>1011</v>
      </c>
      <c r="Y4" s="3">
        <v>147</v>
      </c>
      <c r="Z4" s="3">
        <v>864</v>
      </c>
      <c r="AA4" s="15">
        <f>Y4/X4</f>
        <v>0.14540059347181009</v>
      </c>
      <c r="AB4" s="14">
        <f t="shared" ref="AB4:AB13" si="12">AC4+AD4</f>
        <v>3621</v>
      </c>
      <c r="AC4" s="6">
        <v>873</v>
      </c>
      <c r="AD4" s="6">
        <v>2748</v>
      </c>
      <c r="AE4" s="15">
        <f>AC4/AB4</f>
        <v>0.24109362054681027</v>
      </c>
      <c r="AF4" s="3">
        <f t="shared" ref="AF4:AF17" si="13">X4+AB4</f>
        <v>4632</v>
      </c>
      <c r="AG4" s="27">
        <f t="shared" ref="AG4:AG12" si="14">X4/AF4</f>
        <v>0.21826424870466321</v>
      </c>
      <c r="AH4" s="5">
        <f t="shared" ref="AH4:AH12" si="15">(Y4+AC4)/(X4+AB4)</f>
        <v>0.22020725388601037</v>
      </c>
      <c r="AI4" s="2">
        <f>AJ4+AK4</f>
        <v>673</v>
      </c>
      <c r="AJ4" s="3">
        <v>112</v>
      </c>
      <c r="AK4" s="3">
        <v>561</v>
      </c>
      <c r="AL4" s="15">
        <f>AJ4/AI4</f>
        <v>0.16641901931649331</v>
      </c>
      <c r="AM4" s="14">
        <f t="shared" ref="AM4:AM19" si="16">AN4+AO4</f>
        <v>5021</v>
      </c>
      <c r="AN4" s="6">
        <v>1560</v>
      </c>
      <c r="AO4" s="6">
        <v>3461</v>
      </c>
      <c r="AP4" s="15">
        <f>AN4/AM4</f>
        <v>0.31069508066122287</v>
      </c>
      <c r="AQ4" s="3">
        <f t="shared" ref="AQ4:AQ19" si="17">AI4+AM4</f>
        <v>5694</v>
      </c>
      <c r="AR4" s="27">
        <f t="shared" ref="AR4:AR19" si="18">AI4/AQ4</f>
        <v>0.11819459079733052</v>
      </c>
      <c r="AS4" s="5">
        <f t="shared" ref="AS4:AS19" si="19">(AJ4+AN4)/(AI4+AM4)</f>
        <v>0.29364243062873202</v>
      </c>
      <c r="AT4" s="2">
        <f>AU4+AV4</f>
        <v>868</v>
      </c>
      <c r="AU4" s="3">
        <v>128</v>
      </c>
      <c r="AV4" s="3">
        <v>740</v>
      </c>
      <c r="AW4" s="15">
        <f>AU4/AT4</f>
        <v>0.14746543778801843</v>
      </c>
      <c r="AX4" s="14">
        <f t="shared" ref="AX4:AX15" si="20">AY4+AZ4</f>
        <v>3773</v>
      </c>
      <c r="AY4" s="6">
        <v>803</v>
      </c>
      <c r="AZ4" s="6">
        <v>2970</v>
      </c>
      <c r="BA4" s="15">
        <f>AY4/AX4</f>
        <v>0.21282798833819241</v>
      </c>
      <c r="BB4" s="3">
        <f t="shared" ref="BB4:BB15" si="21">AT4+AX4</f>
        <v>4641</v>
      </c>
      <c r="BC4" s="27">
        <f t="shared" ref="BC4:BC15" si="22">AT4/BB4</f>
        <v>0.18702865761689291</v>
      </c>
      <c r="BD4" s="5">
        <f t="shared" ref="BD4:BD15" si="23">(AU4+AY4)/(AT4+AX4)</f>
        <v>0.20060331825037708</v>
      </c>
      <c r="BE4" s="2">
        <f>BF4+BG4</f>
        <v>745</v>
      </c>
      <c r="BF4" s="3">
        <v>141</v>
      </c>
      <c r="BG4" s="3">
        <v>604</v>
      </c>
      <c r="BH4" s="15">
        <f>BF4/BE4</f>
        <v>0.18926174496644296</v>
      </c>
      <c r="BI4" s="14">
        <f t="shared" ref="BI4:BI13" si="24">BJ4+BK4</f>
        <v>2212</v>
      </c>
      <c r="BJ4" s="6">
        <v>654</v>
      </c>
      <c r="BK4" s="6">
        <v>1558</v>
      </c>
      <c r="BL4" s="15">
        <f>BJ4/BI4</f>
        <v>0.29566003616636527</v>
      </c>
      <c r="BM4" s="3">
        <f t="shared" ref="BM4:BM13" si="25">BE4+BI4</f>
        <v>2957</v>
      </c>
      <c r="BN4" s="27">
        <f t="shared" ref="BN4:BN13" si="26">BE4/BM4</f>
        <v>0.25194453838349679</v>
      </c>
      <c r="BO4" s="5">
        <f t="shared" ref="BO4:BO13" si="27">(BF4+BJ4)/(BE4+BI4)</f>
        <v>0.26885356780520797</v>
      </c>
    </row>
    <row r="5" spans="1:67" x14ac:dyDescent="0.25">
      <c r="A5" s="26">
        <v>2012</v>
      </c>
      <c r="B5" s="2">
        <f t="shared" ref="B5:B33" si="28">C5+D5</f>
        <v>8991</v>
      </c>
      <c r="C5" s="3">
        <f t="shared" si="0"/>
        <v>1441</v>
      </c>
      <c r="D5" s="3">
        <f t="shared" si="1"/>
        <v>7550</v>
      </c>
      <c r="E5" s="15">
        <f t="shared" ref="E5:E34" si="29">C5/B5</f>
        <v>0.1602713824936047</v>
      </c>
      <c r="F5" s="14">
        <f t="shared" si="2"/>
        <v>25944</v>
      </c>
      <c r="G5" s="3">
        <f t="shared" si="3"/>
        <v>7207</v>
      </c>
      <c r="H5" s="3">
        <f t="shared" si="4"/>
        <v>18737</v>
      </c>
      <c r="I5" s="15">
        <f t="shared" ref="I5:I19" si="30">G5/F5</f>
        <v>0.27779062596361392</v>
      </c>
      <c r="J5" s="3">
        <f t="shared" si="5"/>
        <v>34935</v>
      </c>
      <c r="K5" s="27">
        <f t="shared" si="6"/>
        <v>0.25736367539716615</v>
      </c>
      <c r="L5" s="5">
        <f t="shared" si="7"/>
        <v>0.24754544153427793</v>
      </c>
      <c r="M5" s="2">
        <f t="shared" ref="M5:M33" si="31">N5+O5</f>
        <v>5892</v>
      </c>
      <c r="N5" s="6">
        <v>1019</v>
      </c>
      <c r="O5" s="6">
        <v>4873</v>
      </c>
      <c r="P5" s="15">
        <f t="shared" ref="P5:P34" si="32">N5/M5</f>
        <v>0.17294636795655124</v>
      </c>
      <c r="Q5" s="14">
        <f t="shared" si="8"/>
        <v>11607</v>
      </c>
      <c r="R5" s="6">
        <v>3549</v>
      </c>
      <c r="S5" s="6">
        <v>8058</v>
      </c>
      <c r="T5" s="15">
        <f t="shared" ref="T5:T12" si="33">R5/Q5</f>
        <v>0.30576376324631688</v>
      </c>
      <c r="U5" s="3">
        <f t="shared" si="9"/>
        <v>17499</v>
      </c>
      <c r="V5" s="27">
        <f t="shared" si="10"/>
        <v>0.33670495456883248</v>
      </c>
      <c r="W5" s="5">
        <f t="shared" si="11"/>
        <v>0.26104348819932566</v>
      </c>
      <c r="X5" s="2">
        <f t="shared" ref="X5:X24" si="34">Y5+Z5</f>
        <v>846</v>
      </c>
      <c r="Y5" s="6">
        <v>106</v>
      </c>
      <c r="Z5" s="6">
        <v>740</v>
      </c>
      <c r="AA5" s="15">
        <f t="shared" ref="AA5:AA20" si="35">Y5/X5</f>
        <v>0.12529550827423167</v>
      </c>
      <c r="AB5" s="14">
        <f t="shared" si="12"/>
        <v>3598</v>
      </c>
      <c r="AC5" s="6">
        <v>909</v>
      </c>
      <c r="AD5" s="6">
        <v>2689</v>
      </c>
      <c r="AE5" s="15">
        <f t="shared" ref="AE5:AE13" si="36">AC5/AB5</f>
        <v>0.25264035575319621</v>
      </c>
      <c r="AF5" s="3">
        <f t="shared" si="13"/>
        <v>4444</v>
      </c>
      <c r="AG5" s="27">
        <f t="shared" si="14"/>
        <v>0.19036903690369036</v>
      </c>
      <c r="AH5" s="5">
        <f t="shared" si="15"/>
        <v>0.2283978397839784</v>
      </c>
      <c r="AI5" s="2">
        <f t="shared" ref="AI5:AI19" si="37">AJ5+AK5</f>
        <v>708</v>
      </c>
      <c r="AJ5" s="6">
        <v>108</v>
      </c>
      <c r="AK5" s="6">
        <v>600</v>
      </c>
      <c r="AL5" s="15">
        <f t="shared" ref="AL5:AL19" si="38">AJ5/AI5</f>
        <v>0.15254237288135594</v>
      </c>
      <c r="AM5" s="14">
        <f t="shared" si="16"/>
        <v>5198</v>
      </c>
      <c r="AN5" s="6">
        <v>1446</v>
      </c>
      <c r="AO5" s="6">
        <v>3752</v>
      </c>
      <c r="AP5" s="15">
        <f t="shared" ref="AP5:AP19" si="39">AN5/AM5</f>
        <v>0.27818391689111199</v>
      </c>
      <c r="AQ5" s="3">
        <f t="shared" si="17"/>
        <v>5906</v>
      </c>
      <c r="AR5" s="27">
        <f t="shared" si="18"/>
        <v>0.1198780900778869</v>
      </c>
      <c r="AS5" s="5">
        <f t="shared" si="19"/>
        <v>0.26312224856078564</v>
      </c>
      <c r="AT5" s="2">
        <f t="shared" ref="AT5:AT15" si="40">AU5+AV5</f>
        <v>898</v>
      </c>
      <c r="AU5" s="6">
        <v>104</v>
      </c>
      <c r="AV5" s="6">
        <v>794</v>
      </c>
      <c r="AW5" s="15">
        <f t="shared" ref="AW5:AW15" si="41">AU5/AT5</f>
        <v>0.11581291759465479</v>
      </c>
      <c r="AX5" s="14">
        <f t="shared" si="20"/>
        <v>3542</v>
      </c>
      <c r="AY5" s="6">
        <v>735</v>
      </c>
      <c r="AZ5" s="6">
        <v>2807</v>
      </c>
      <c r="BA5" s="15">
        <f t="shared" ref="BA5:BA15" si="42">AY5/AX5</f>
        <v>0.2075098814229249</v>
      </c>
      <c r="BB5" s="3">
        <f t="shared" si="21"/>
        <v>4440</v>
      </c>
      <c r="BC5" s="27">
        <f t="shared" si="22"/>
        <v>0.20225225225225224</v>
      </c>
      <c r="BD5" s="5">
        <f t="shared" si="23"/>
        <v>0.18896396396396398</v>
      </c>
      <c r="BE5" s="2">
        <f t="shared" ref="BE5:BE13" si="43">BF5+BG5</f>
        <v>647</v>
      </c>
      <c r="BF5" s="6">
        <v>104</v>
      </c>
      <c r="BG5" s="6">
        <v>543</v>
      </c>
      <c r="BH5" s="15">
        <f t="shared" ref="BH5:BH13" si="44">BF5/BE5</f>
        <v>0.160741885625966</v>
      </c>
      <c r="BI5" s="14">
        <f t="shared" si="24"/>
        <v>1999</v>
      </c>
      <c r="BJ5" s="6">
        <v>568</v>
      </c>
      <c r="BK5" s="6">
        <v>1431</v>
      </c>
      <c r="BL5" s="15">
        <f t="shared" ref="BL5:BL13" si="45">BJ5/BI5</f>
        <v>0.28414207103551775</v>
      </c>
      <c r="BM5" s="3">
        <f t="shared" si="25"/>
        <v>2646</v>
      </c>
      <c r="BN5" s="27">
        <f t="shared" si="26"/>
        <v>0.24452003023431595</v>
      </c>
      <c r="BO5" s="5">
        <f t="shared" si="27"/>
        <v>0.25396825396825395</v>
      </c>
    </row>
    <row r="6" spans="1:67" x14ac:dyDescent="0.25">
      <c r="A6" s="26">
        <v>2011</v>
      </c>
      <c r="B6" s="2">
        <f t="shared" si="28"/>
        <v>8771</v>
      </c>
      <c r="C6" s="3">
        <f t="shared" si="0"/>
        <v>1297</v>
      </c>
      <c r="D6" s="3">
        <f t="shared" si="1"/>
        <v>7474</v>
      </c>
      <c r="E6" s="15">
        <f t="shared" si="29"/>
        <v>0.14787367460950862</v>
      </c>
      <c r="F6" s="14">
        <f t="shared" si="2"/>
        <v>23362</v>
      </c>
      <c r="G6" s="3">
        <f t="shared" si="3"/>
        <v>6293</v>
      </c>
      <c r="H6" s="3">
        <f t="shared" si="4"/>
        <v>17069</v>
      </c>
      <c r="I6" s="15">
        <f t="shared" si="30"/>
        <v>0.26936906086807638</v>
      </c>
      <c r="J6" s="3">
        <f t="shared" si="5"/>
        <v>32133</v>
      </c>
      <c r="K6" s="27">
        <f t="shared" si="6"/>
        <v>0.27295926306289486</v>
      </c>
      <c r="L6" s="5">
        <f t="shared" si="7"/>
        <v>0.23620576976939595</v>
      </c>
      <c r="M6" s="2">
        <f t="shared" si="31"/>
        <v>5914</v>
      </c>
      <c r="N6" s="6">
        <v>909</v>
      </c>
      <c r="O6" s="6">
        <v>5005</v>
      </c>
      <c r="P6" s="15">
        <f t="shared" si="32"/>
        <v>0.15370307744335476</v>
      </c>
      <c r="Q6" s="14">
        <f t="shared" si="8"/>
        <v>10421</v>
      </c>
      <c r="R6" s="6">
        <v>3016</v>
      </c>
      <c r="S6" s="6">
        <v>7405</v>
      </c>
      <c r="T6" s="15">
        <f t="shared" si="33"/>
        <v>0.28941560310910663</v>
      </c>
      <c r="U6" s="3">
        <f t="shared" si="9"/>
        <v>16335</v>
      </c>
      <c r="V6" s="27">
        <f t="shared" si="10"/>
        <v>0.36204468931741657</v>
      </c>
      <c r="W6" s="5">
        <f t="shared" si="11"/>
        <v>0.24028160391796755</v>
      </c>
      <c r="X6" s="2">
        <f t="shared" si="34"/>
        <v>622</v>
      </c>
      <c r="Y6" s="6">
        <v>72</v>
      </c>
      <c r="Z6" s="6">
        <v>550</v>
      </c>
      <c r="AA6" s="15">
        <f t="shared" si="35"/>
        <v>0.1157556270096463</v>
      </c>
      <c r="AB6" s="14">
        <f t="shared" si="12"/>
        <v>2626</v>
      </c>
      <c r="AC6" s="6">
        <v>618</v>
      </c>
      <c r="AD6" s="6">
        <v>2008</v>
      </c>
      <c r="AE6" s="15">
        <f t="shared" si="36"/>
        <v>0.23533891850723535</v>
      </c>
      <c r="AF6" s="3">
        <f t="shared" si="13"/>
        <v>3248</v>
      </c>
      <c r="AG6" s="27">
        <f t="shared" si="14"/>
        <v>0.19150246305418719</v>
      </c>
      <c r="AH6" s="5">
        <f t="shared" si="15"/>
        <v>0.2124384236453202</v>
      </c>
      <c r="AI6" s="2">
        <f t="shared" si="37"/>
        <v>701</v>
      </c>
      <c r="AJ6" s="6">
        <v>111</v>
      </c>
      <c r="AK6" s="6">
        <v>590</v>
      </c>
      <c r="AL6" s="15">
        <f t="shared" si="38"/>
        <v>0.15834522111269614</v>
      </c>
      <c r="AM6" s="14">
        <f t="shared" si="16"/>
        <v>4968</v>
      </c>
      <c r="AN6" s="6">
        <v>1383</v>
      </c>
      <c r="AO6" s="6">
        <v>3585</v>
      </c>
      <c r="AP6" s="15">
        <f t="shared" si="39"/>
        <v>0.27838164251207731</v>
      </c>
      <c r="AQ6" s="3">
        <f t="shared" si="17"/>
        <v>5669</v>
      </c>
      <c r="AR6" s="27">
        <f t="shared" si="18"/>
        <v>0.12365496560239901</v>
      </c>
      <c r="AS6" s="5">
        <f t="shared" si="19"/>
        <v>0.26353854295290174</v>
      </c>
      <c r="AT6" s="2">
        <f t="shared" si="40"/>
        <v>999</v>
      </c>
      <c r="AU6" s="6">
        <v>120</v>
      </c>
      <c r="AV6" s="6">
        <v>879</v>
      </c>
      <c r="AW6" s="15">
        <f t="shared" si="41"/>
        <v>0.12012012012012012</v>
      </c>
      <c r="AX6" s="14">
        <f t="shared" si="20"/>
        <v>3474</v>
      </c>
      <c r="AY6" s="6">
        <v>739</v>
      </c>
      <c r="AZ6" s="6">
        <v>2735</v>
      </c>
      <c r="BA6" s="15">
        <f t="shared" si="42"/>
        <v>0.21272308578008059</v>
      </c>
      <c r="BB6" s="3">
        <f t="shared" si="21"/>
        <v>4473</v>
      </c>
      <c r="BC6" s="27">
        <f t="shared" si="22"/>
        <v>0.22334004024144868</v>
      </c>
      <c r="BD6" s="5">
        <f t="shared" si="23"/>
        <v>0.19204113570310755</v>
      </c>
      <c r="BE6" s="2">
        <f t="shared" si="43"/>
        <v>535</v>
      </c>
      <c r="BF6" s="6">
        <v>85</v>
      </c>
      <c r="BG6" s="6">
        <v>450</v>
      </c>
      <c r="BH6" s="15">
        <f t="shared" si="44"/>
        <v>0.15887850467289719</v>
      </c>
      <c r="BI6" s="14">
        <f t="shared" si="24"/>
        <v>1873</v>
      </c>
      <c r="BJ6" s="6">
        <v>537</v>
      </c>
      <c r="BK6" s="6">
        <v>1336</v>
      </c>
      <c r="BL6" s="15">
        <f t="shared" si="45"/>
        <v>0.28670581954084357</v>
      </c>
      <c r="BM6" s="3">
        <f t="shared" si="25"/>
        <v>2408</v>
      </c>
      <c r="BN6" s="27">
        <f t="shared" si="26"/>
        <v>0.22217607973421927</v>
      </c>
      <c r="BO6" s="5">
        <f t="shared" si="27"/>
        <v>0.25830564784053156</v>
      </c>
    </row>
    <row r="7" spans="1:67" x14ac:dyDescent="0.25">
      <c r="A7" s="26">
        <v>2010</v>
      </c>
      <c r="B7" s="2">
        <f t="shared" si="28"/>
        <v>8063</v>
      </c>
      <c r="C7" s="3">
        <f t="shared" si="0"/>
        <v>1138</v>
      </c>
      <c r="D7" s="3">
        <f t="shared" si="1"/>
        <v>6925</v>
      </c>
      <c r="E7" s="15">
        <f t="shared" si="29"/>
        <v>0.14113853404440035</v>
      </c>
      <c r="F7" s="14">
        <f t="shared" si="2"/>
        <v>20822</v>
      </c>
      <c r="G7" s="3">
        <f t="shared" si="3"/>
        <v>5470</v>
      </c>
      <c r="H7" s="3">
        <f t="shared" si="4"/>
        <v>15352</v>
      </c>
      <c r="I7" s="15">
        <f t="shared" si="30"/>
        <v>0.2627029103832485</v>
      </c>
      <c r="J7" s="3">
        <f t="shared" si="5"/>
        <v>28885</v>
      </c>
      <c r="K7" s="27">
        <f t="shared" si="6"/>
        <v>0.27914142288384974</v>
      </c>
      <c r="L7" s="5">
        <f t="shared" si="7"/>
        <v>0.22876925740003462</v>
      </c>
      <c r="M7" s="2">
        <f t="shared" si="31"/>
        <v>5051</v>
      </c>
      <c r="N7" s="6">
        <v>742</v>
      </c>
      <c r="O7" s="6">
        <v>4309</v>
      </c>
      <c r="P7" s="15">
        <f t="shared" si="32"/>
        <v>0.14690160364284299</v>
      </c>
      <c r="Q7" s="14">
        <f t="shared" si="8"/>
        <v>9319</v>
      </c>
      <c r="R7" s="6">
        <v>2491</v>
      </c>
      <c r="S7" s="6">
        <v>6828</v>
      </c>
      <c r="T7" s="15">
        <f t="shared" si="33"/>
        <v>0.26730335872947741</v>
      </c>
      <c r="U7" s="3">
        <f t="shared" si="9"/>
        <v>14370</v>
      </c>
      <c r="V7" s="27">
        <f t="shared" si="10"/>
        <v>0.35149617258176757</v>
      </c>
      <c r="W7" s="5">
        <f t="shared" si="11"/>
        <v>0.22498260264439804</v>
      </c>
      <c r="X7" s="2">
        <f t="shared" si="34"/>
        <v>934</v>
      </c>
      <c r="Y7" s="6">
        <v>124</v>
      </c>
      <c r="Z7" s="6">
        <v>810</v>
      </c>
      <c r="AA7" s="15">
        <f t="shared" si="35"/>
        <v>0.13276231263383298</v>
      </c>
      <c r="AB7" s="14">
        <f t="shared" si="12"/>
        <v>2700</v>
      </c>
      <c r="AC7" s="6">
        <v>704</v>
      </c>
      <c r="AD7" s="6">
        <v>1996</v>
      </c>
      <c r="AE7" s="15">
        <f t="shared" si="36"/>
        <v>0.26074074074074072</v>
      </c>
      <c r="AF7" s="3">
        <f t="shared" si="13"/>
        <v>3634</v>
      </c>
      <c r="AG7" s="27">
        <f t="shared" si="14"/>
        <v>0.25701706108970829</v>
      </c>
      <c r="AH7" s="5">
        <f t="shared" si="15"/>
        <v>0.22784810126582278</v>
      </c>
      <c r="AI7" s="2">
        <f t="shared" si="37"/>
        <v>670</v>
      </c>
      <c r="AJ7" s="6">
        <v>98</v>
      </c>
      <c r="AK7" s="6">
        <v>572</v>
      </c>
      <c r="AL7" s="15">
        <f t="shared" si="38"/>
        <v>0.14626865671641792</v>
      </c>
      <c r="AM7" s="14">
        <f t="shared" si="16"/>
        <v>4215</v>
      </c>
      <c r="AN7" s="6">
        <v>1254</v>
      </c>
      <c r="AO7" s="6">
        <v>2961</v>
      </c>
      <c r="AP7" s="15">
        <f t="shared" si="39"/>
        <v>0.29750889679715303</v>
      </c>
      <c r="AQ7" s="3">
        <f t="shared" si="17"/>
        <v>4885</v>
      </c>
      <c r="AR7" s="27">
        <f t="shared" si="18"/>
        <v>0.13715455475946775</v>
      </c>
      <c r="AS7" s="5">
        <f t="shared" si="19"/>
        <v>0.27676560900716479</v>
      </c>
      <c r="AT7" s="2">
        <f t="shared" si="40"/>
        <v>893</v>
      </c>
      <c r="AU7" s="6">
        <v>98</v>
      </c>
      <c r="AV7" s="6">
        <v>795</v>
      </c>
      <c r="AW7" s="15">
        <f t="shared" si="41"/>
        <v>0.10974244120940649</v>
      </c>
      <c r="AX7" s="14">
        <f t="shared" si="20"/>
        <v>2979</v>
      </c>
      <c r="AY7" s="6">
        <v>547</v>
      </c>
      <c r="AZ7" s="6">
        <v>2432</v>
      </c>
      <c r="BA7" s="15">
        <f t="shared" si="42"/>
        <v>0.18361866398120175</v>
      </c>
      <c r="BB7" s="3">
        <f t="shared" si="21"/>
        <v>3872</v>
      </c>
      <c r="BC7" s="27">
        <f t="shared" si="22"/>
        <v>0.2306301652892562</v>
      </c>
      <c r="BD7" s="5">
        <f t="shared" si="23"/>
        <v>0.16658057851239669</v>
      </c>
      <c r="BE7" s="2">
        <f t="shared" si="43"/>
        <v>515</v>
      </c>
      <c r="BF7" s="6">
        <v>76</v>
      </c>
      <c r="BG7" s="6">
        <v>439</v>
      </c>
      <c r="BH7" s="15">
        <f t="shared" si="44"/>
        <v>0.14757281553398058</v>
      </c>
      <c r="BI7" s="14">
        <f t="shared" si="24"/>
        <v>1609</v>
      </c>
      <c r="BJ7" s="6">
        <v>474</v>
      </c>
      <c r="BK7" s="6">
        <v>1135</v>
      </c>
      <c r="BL7" s="15">
        <f t="shared" si="45"/>
        <v>0.29459291485394656</v>
      </c>
      <c r="BM7" s="3">
        <f t="shared" si="25"/>
        <v>2124</v>
      </c>
      <c r="BN7" s="27">
        <f t="shared" si="26"/>
        <v>0.24246704331450095</v>
      </c>
      <c r="BO7" s="5">
        <f t="shared" si="27"/>
        <v>0.25894538606403011</v>
      </c>
    </row>
    <row r="8" spans="1:67" x14ac:dyDescent="0.25">
      <c r="A8" s="26">
        <v>2009</v>
      </c>
      <c r="B8" s="2">
        <f t="shared" si="28"/>
        <v>8010</v>
      </c>
      <c r="C8" s="3">
        <f t="shared" si="0"/>
        <v>1246</v>
      </c>
      <c r="D8" s="3">
        <f t="shared" si="1"/>
        <v>6764</v>
      </c>
      <c r="E8" s="15">
        <f t="shared" si="29"/>
        <v>0.15555555555555556</v>
      </c>
      <c r="F8" s="14">
        <f t="shared" si="2"/>
        <v>18860</v>
      </c>
      <c r="G8" s="3">
        <f t="shared" si="3"/>
        <v>4791</v>
      </c>
      <c r="H8" s="3">
        <f t="shared" si="4"/>
        <v>14069</v>
      </c>
      <c r="I8" s="15">
        <f t="shared" si="30"/>
        <v>0.25402969247083773</v>
      </c>
      <c r="J8" s="3">
        <f t="shared" si="5"/>
        <v>26870</v>
      </c>
      <c r="K8" s="27">
        <f t="shared" si="6"/>
        <v>0.29810197245999254</v>
      </c>
      <c r="L8" s="5">
        <f t="shared" si="7"/>
        <v>0.22467435802009678</v>
      </c>
      <c r="M8" s="2">
        <f t="shared" si="31"/>
        <v>5021</v>
      </c>
      <c r="N8" s="6">
        <v>822</v>
      </c>
      <c r="O8" s="6">
        <v>4199</v>
      </c>
      <c r="P8" s="15">
        <f t="shared" si="32"/>
        <v>0.16371240788687513</v>
      </c>
      <c r="Q8" s="14">
        <f t="shared" si="8"/>
        <v>8055</v>
      </c>
      <c r="R8" s="6">
        <v>2193</v>
      </c>
      <c r="S8" s="6">
        <v>5862</v>
      </c>
      <c r="T8" s="15">
        <f t="shared" si="33"/>
        <v>0.27225325884543761</v>
      </c>
      <c r="U8" s="3">
        <f t="shared" si="9"/>
        <v>13076</v>
      </c>
      <c r="V8" s="27">
        <f t="shared" si="10"/>
        <v>0.38398592841847662</v>
      </c>
      <c r="W8" s="5">
        <f t="shared" si="11"/>
        <v>0.23057509941878251</v>
      </c>
      <c r="X8" s="2">
        <f t="shared" si="34"/>
        <v>836</v>
      </c>
      <c r="Y8" s="6">
        <v>93</v>
      </c>
      <c r="Z8" s="6">
        <v>743</v>
      </c>
      <c r="AA8" s="15">
        <f t="shared" si="35"/>
        <v>0.11124401913875598</v>
      </c>
      <c r="AB8" s="14">
        <f t="shared" si="12"/>
        <v>2627</v>
      </c>
      <c r="AC8" s="6">
        <v>630</v>
      </c>
      <c r="AD8" s="6">
        <v>1997</v>
      </c>
      <c r="AE8" s="15">
        <f t="shared" si="36"/>
        <v>0.23981728207080319</v>
      </c>
      <c r="AF8" s="3">
        <f t="shared" si="13"/>
        <v>3463</v>
      </c>
      <c r="AG8" s="27">
        <f t="shared" si="14"/>
        <v>0.24140918278948889</v>
      </c>
      <c r="AH8" s="5">
        <f t="shared" si="15"/>
        <v>0.2087785157377996</v>
      </c>
      <c r="AI8" s="2">
        <f t="shared" si="37"/>
        <v>553</v>
      </c>
      <c r="AJ8" s="6">
        <v>81</v>
      </c>
      <c r="AK8" s="6">
        <v>472</v>
      </c>
      <c r="AL8" s="15">
        <f t="shared" si="38"/>
        <v>0.14647377938517178</v>
      </c>
      <c r="AM8" s="14">
        <f t="shared" si="16"/>
        <v>3568</v>
      </c>
      <c r="AN8" s="6">
        <v>959</v>
      </c>
      <c r="AO8" s="6">
        <v>2609</v>
      </c>
      <c r="AP8" s="15">
        <f t="shared" si="39"/>
        <v>0.26877802690582958</v>
      </c>
      <c r="AQ8" s="3">
        <f t="shared" si="17"/>
        <v>4121</v>
      </c>
      <c r="AR8" s="27">
        <f t="shared" si="18"/>
        <v>0.13419073040524146</v>
      </c>
      <c r="AS8" s="5">
        <f t="shared" si="19"/>
        <v>0.25236593059936907</v>
      </c>
      <c r="AT8" s="2">
        <f t="shared" si="40"/>
        <v>1004</v>
      </c>
      <c r="AU8" s="6">
        <v>136</v>
      </c>
      <c r="AV8" s="6">
        <v>868</v>
      </c>
      <c r="AW8" s="15">
        <f t="shared" si="41"/>
        <v>0.13545816733067728</v>
      </c>
      <c r="AX8" s="14">
        <f t="shared" si="20"/>
        <v>3182</v>
      </c>
      <c r="AY8" s="6">
        <v>637</v>
      </c>
      <c r="AZ8" s="6">
        <v>2545</v>
      </c>
      <c r="BA8" s="15">
        <f t="shared" si="42"/>
        <v>0.20018856065367693</v>
      </c>
      <c r="BB8" s="3">
        <f t="shared" si="21"/>
        <v>4186</v>
      </c>
      <c r="BC8" s="27">
        <f t="shared" si="22"/>
        <v>0.23984710941232681</v>
      </c>
      <c r="BD8" s="5">
        <f t="shared" si="23"/>
        <v>0.18466316292403248</v>
      </c>
      <c r="BE8" s="2">
        <f t="shared" si="43"/>
        <v>596</v>
      </c>
      <c r="BF8" s="6">
        <v>114</v>
      </c>
      <c r="BG8" s="6">
        <v>482</v>
      </c>
      <c r="BH8" s="15">
        <f t="shared" si="44"/>
        <v>0.1912751677852349</v>
      </c>
      <c r="BI8" s="14">
        <f t="shared" si="24"/>
        <v>1428</v>
      </c>
      <c r="BJ8" s="6">
        <v>372</v>
      </c>
      <c r="BK8" s="6">
        <v>1056</v>
      </c>
      <c r="BL8" s="15">
        <f t="shared" si="45"/>
        <v>0.26050420168067229</v>
      </c>
      <c r="BM8" s="3">
        <f t="shared" si="25"/>
        <v>2024</v>
      </c>
      <c r="BN8" s="27">
        <f t="shared" si="26"/>
        <v>0.29446640316205536</v>
      </c>
      <c r="BO8" s="5">
        <f t="shared" si="27"/>
        <v>0.24011857707509882</v>
      </c>
    </row>
    <row r="9" spans="1:67" x14ac:dyDescent="0.25">
      <c r="A9" s="26">
        <v>2008</v>
      </c>
      <c r="B9" s="2">
        <f t="shared" si="28"/>
        <v>8998</v>
      </c>
      <c r="C9" s="3">
        <f t="shared" si="0"/>
        <v>1322</v>
      </c>
      <c r="D9" s="3">
        <f t="shared" si="1"/>
        <v>7676</v>
      </c>
      <c r="E9" s="15">
        <f t="shared" si="29"/>
        <v>0.14692153811958214</v>
      </c>
      <c r="F9" s="14">
        <f t="shared" si="2"/>
        <v>18380</v>
      </c>
      <c r="G9" s="3">
        <f t="shared" si="3"/>
        <v>4681</v>
      </c>
      <c r="H9" s="3">
        <f t="shared" si="4"/>
        <v>13699</v>
      </c>
      <c r="I9" s="15">
        <f t="shared" si="30"/>
        <v>0.25467899891186074</v>
      </c>
      <c r="J9" s="3">
        <f t="shared" si="5"/>
        <v>27378</v>
      </c>
      <c r="K9" s="27">
        <f t="shared" si="6"/>
        <v>0.32865804660676456</v>
      </c>
      <c r="L9" s="5">
        <f t="shared" si="7"/>
        <v>0.21926364234056542</v>
      </c>
      <c r="M9" s="2">
        <f t="shared" si="31"/>
        <v>6251</v>
      </c>
      <c r="N9" s="6">
        <v>966</v>
      </c>
      <c r="O9" s="6">
        <v>5285</v>
      </c>
      <c r="P9" s="15">
        <f t="shared" si="32"/>
        <v>0.15453527435610304</v>
      </c>
      <c r="Q9" s="14">
        <f t="shared" si="8"/>
        <v>8024</v>
      </c>
      <c r="R9" s="6">
        <v>2232</v>
      </c>
      <c r="S9" s="6">
        <v>5792</v>
      </c>
      <c r="T9" s="15">
        <f t="shared" si="33"/>
        <v>0.2781655034895314</v>
      </c>
      <c r="U9" s="3">
        <f t="shared" si="9"/>
        <v>14275</v>
      </c>
      <c r="V9" s="27">
        <f t="shared" si="10"/>
        <v>0.43789842381786342</v>
      </c>
      <c r="W9" s="5">
        <f t="shared" si="11"/>
        <v>0.22402802101576183</v>
      </c>
      <c r="X9" s="2">
        <f t="shared" si="34"/>
        <v>850</v>
      </c>
      <c r="Y9" s="6">
        <v>98</v>
      </c>
      <c r="Z9" s="6">
        <v>752</v>
      </c>
      <c r="AA9" s="15">
        <f t="shared" si="35"/>
        <v>0.11529411764705882</v>
      </c>
      <c r="AB9" s="14">
        <f t="shared" si="12"/>
        <v>2192</v>
      </c>
      <c r="AC9" s="6">
        <v>517</v>
      </c>
      <c r="AD9" s="6">
        <v>1675</v>
      </c>
      <c r="AE9" s="15">
        <f t="shared" si="36"/>
        <v>0.23585766423357665</v>
      </c>
      <c r="AF9" s="3">
        <f t="shared" si="13"/>
        <v>3042</v>
      </c>
      <c r="AG9" s="27">
        <f t="shared" si="14"/>
        <v>0.27942143326758712</v>
      </c>
      <c r="AH9" s="5">
        <f t="shared" si="15"/>
        <v>0.20216962524654833</v>
      </c>
      <c r="AI9" s="2">
        <f t="shared" si="37"/>
        <v>481</v>
      </c>
      <c r="AJ9" s="6">
        <v>77</v>
      </c>
      <c r="AK9" s="6">
        <v>404</v>
      </c>
      <c r="AL9" s="15">
        <f t="shared" si="38"/>
        <v>0.16008316008316009</v>
      </c>
      <c r="AM9" s="14">
        <f t="shared" si="16"/>
        <v>3253</v>
      </c>
      <c r="AN9" s="6">
        <v>860</v>
      </c>
      <c r="AO9" s="6">
        <v>2393</v>
      </c>
      <c r="AP9" s="15">
        <f t="shared" si="39"/>
        <v>0.26437134952351676</v>
      </c>
      <c r="AQ9" s="3">
        <f t="shared" si="17"/>
        <v>3734</v>
      </c>
      <c r="AR9" s="27">
        <f t="shared" si="18"/>
        <v>0.12881628280664167</v>
      </c>
      <c r="AS9" s="5">
        <f t="shared" si="19"/>
        <v>0.25093733261917517</v>
      </c>
      <c r="AT9" s="2">
        <f t="shared" si="40"/>
        <v>1011</v>
      </c>
      <c r="AU9" s="6">
        <v>118</v>
      </c>
      <c r="AV9" s="6">
        <v>893</v>
      </c>
      <c r="AW9" s="15">
        <f t="shared" si="41"/>
        <v>0.11671612265084075</v>
      </c>
      <c r="AX9" s="14">
        <f t="shared" si="20"/>
        <v>3590</v>
      </c>
      <c r="AY9" s="6">
        <v>729</v>
      </c>
      <c r="AZ9" s="6">
        <v>2861</v>
      </c>
      <c r="BA9" s="15">
        <f t="shared" si="42"/>
        <v>0.20306406685236769</v>
      </c>
      <c r="BB9" s="3">
        <f t="shared" si="21"/>
        <v>4601</v>
      </c>
      <c r="BC9" s="27">
        <f t="shared" si="22"/>
        <v>0.21973484025211912</v>
      </c>
      <c r="BD9" s="5">
        <f t="shared" si="23"/>
        <v>0.18409041512714627</v>
      </c>
      <c r="BE9" s="2">
        <f t="shared" si="43"/>
        <v>405</v>
      </c>
      <c r="BF9" s="6">
        <v>63</v>
      </c>
      <c r="BG9" s="6">
        <v>342</v>
      </c>
      <c r="BH9" s="15">
        <f t="shared" si="44"/>
        <v>0.15555555555555556</v>
      </c>
      <c r="BI9" s="14">
        <f t="shared" si="24"/>
        <v>1321</v>
      </c>
      <c r="BJ9" s="6">
        <v>343</v>
      </c>
      <c r="BK9" s="6">
        <v>978</v>
      </c>
      <c r="BL9" s="15">
        <f t="shared" si="45"/>
        <v>0.25965177895533686</v>
      </c>
      <c r="BM9" s="3">
        <f t="shared" si="25"/>
        <v>1726</v>
      </c>
      <c r="BN9" s="27">
        <f t="shared" si="26"/>
        <v>0.23464658169177288</v>
      </c>
      <c r="BO9" s="5">
        <f t="shared" si="27"/>
        <v>0.23522595596755505</v>
      </c>
    </row>
    <row r="10" spans="1:67" x14ac:dyDescent="0.25">
      <c r="A10" s="26">
        <v>2007</v>
      </c>
      <c r="B10" s="2">
        <f t="shared" si="28"/>
        <v>8109</v>
      </c>
      <c r="C10" s="3">
        <f t="shared" si="0"/>
        <v>1209</v>
      </c>
      <c r="D10" s="3">
        <f t="shared" si="1"/>
        <v>6900</v>
      </c>
      <c r="E10" s="15">
        <f t="shared" si="29"/>
        <v>0.14909359970403255</v>
      </c>
      <c r="F10" s="14">
        <f t="shared" si="2"/>
        <v>15445</v>
      </c>
      <c r="G10" s="3">
        <f t="shared" si="3"/>
        <v>3828</v>
      </c>
      <c r="H10" s="3">
        <f t="shared" si="4"/>
        <v>11617</v>
      </c>
      <c r="I10" s="15">
        <f t="shared" si="30"/>
        <v>0.24784719974101652</v>
      </c>
      <c r="J10" s="3">
        <f t="shared" si="5"/>
        <v>23554</v>
      </c>
      <c r="K10" s="27">
        <f t="shared" si="6"/>
        <v>0.34427273499193345</v>
      </c>
      <c r="L10" s="5">
        <f t="shared" si="7"/>
        <v>0.21384902776598455</v>
      </c>
      <c r="M10" s="2">
        <f t="shared" si="31"/>
        <v>5880</v>
      </c>
      <c r="N10" s="6">
        <v>908</v>
      </c>
      <c r="O10" s="6">
        <v>4972</v>
      </c>
      <c r="P10" s="15">
        <f t="shared" si="32"/>
        <v>0.154421768707483</v>
      </c>
      <c r="Q10" s="14">
        <f t="shared" si="8"/>
        <v>6405</v>
      </c>
      <c r="R10" s="6">
        <v>1784</v>
      </c>
      <c r="S10" s="6">
        <v>4621</v>
      </c>
      <c r="T10" s="15">
        <f t="shared" si="33"/>
        <v>0.27853239656518347</v>
      </c>
      <c r="U10" s="3">
        <f t="shared" si="9"/>
        <v>12285</v>
      </c>
      <c r="V10" s="27">
        <f t="shared" si="10"/>
        <v>0.47863247863247865</v>
      </c>
      <c r="W10" s="5">
        <f t="shared" si="11"/>
        <v>0.21912901912901914</v>
      </c>
      <c r="X10" s="2">
        <v>1027</v>
      </c>
      <c r="Y10" s="6"/>
      <c r="Z10" s="6"/>
      <c r="AA10" s="15">
        <f t="shared" si="35"/>
        <v>0</v>
      </c>
      <c r="AB10" s="14">
        <v>2062</v>
      </c>
      <c r="AC10" s="6"/>
      <c r="AD10" s="6"/>
      <c r="AE10" s="15">
        <f t="shared" si="36"/>
        <v>0</v>
      </c>
      <c r="AF10" s="3">
        <f t="shared" si="13"/>
        <v>3089</v>
      </c>
      <c r="AG10" s="27">
        <f t="shared" si="14"/>
        <v>0.33247005503399157</v>
      </c>
      <c r="AH10" s="5">
        <f t="shared" si="15"/>
        <v>0</v>
      </c>
      <c r="AI10" s="2">
        <f t="shared" si="37"/>
        <v>675</v>
      </c>
      <c r="AJ10" s="6">
        <v>93</v>
      </c>
      <c r="AK10" s="6">
        <v>582</v>
      </c>
      <c r="AL10" s="15">
        <f t="shared" si="38"/>
        <v>0.13777777777777778</v>
      </c>
      <c r="AM10" s="14">
        <f t="shared" si="16"/>
        <v>4689</v>
      </c>
      <c r="AN10" s="6">
        <v>1159</v>
      </c>
      <c r="AO10" s="6">
        <v>3530</v>
      </c>
      <c r="AP10" s="15">
        <f t="shared" si="39"/>
        <v>0.24717423757730858</v>
      </c>
      <c r="AQ10" s="3">
        <f t="shared" si="17"/>
        <v>5364</v>
      </c>
      <c r="AR10" s="27">
        <f t="shared" si="18"/>
        <v>0.12583892617449666</v>
      </c>
      <c r="AS10" s="5">
        <f t="shared" si="19"/>
        <v>0.23340790454884414</v>
      </c>
      <c r="AT10" s="2">
        <f t="shared" si="40"/>
        <v>986</v>
      </c>
      <c r="AU10" s="6">
        <v>107</v>
      </c>
      <c r="AV10" s="6">
        <v>879</v>
      </c>
      <c r="AW10" s="15">
        <f t="shared" si="41"/>
        <v>0.10851926977687627</v>
      </c>
      <c r="AX10" s="14">
        <f t="shared" si="20"/>
        <v>3148</v>
      </c>
      <c r="AY10" s="6">
        <v>586</v>
      </c>
      <c r="AZ10" s="6">
        <v>2562</v>
      </c>
      <c r="BA10" s="15">
        <f t="shared" si="42"/>
        <v>0.18614993646759848</v>
      </c>
      <c r="BB10" s="3">
        <f t="shared" si="21"/>
        <v>4134</v>
      </c>
      <c r="BC10" s="27">
        <f t="shared" si="22"/>
        <v>0.23850991775520078</v>
      </c>
      <c r="BD10" s="5">
        <f t="shared" si="23"/>
        <v>0.1676342525399129</v>
      </c>
      <c r="BE10" s="2">
        <f t="shared" si="43"/>
        <v>568</v>
      </c>
      <c r="BF10" s="6">
        <v>101</v>
      </c>
      <c r="BG10" s="6">
        <v>467</v>
      </c>
      <c r="BH10" s="15">
        <f t="shared" si="44"/>
        <v>0.17781690140845072</v>
      </c>
      <c r="BI10" s="14">
        <f t="shared" si="24"/>
        <v>1203</v>
      </c>
      <c r="BJ10" s="6">
        <v>299</v>
      </c>
      <c r="BK10" s="6">
        <v>904</v>
      </c>
      <c r="BL10" s="15">
        <f t="shared" si="45"/>
        <v>0.24854530340814629</v>
      </c>
      <c r="BM10" s="3">
        <f t="shared" si="25"/>
        <v>1771</v>
      </c>
      <c r="BN10" s="27">
        <f t="shared" si="26"/>
        <v>0.32072275550536422</v>
      </c>
      <c r="BO10" s="5">
        <f t="shared" si="27"/>
        <v>0.22586109542631283</v>
      </c>
    </row>
    <row r="11" spans="1:67" x14ac:dyDescent="0.25">
      <c r="A11" s="26">
        <v>2006</v>
      </c>
      <c r="B11" s="2">
        <f t="shared" si="28"/>
        <v>7859</v>
      </c>
      <c r="C11" s="3">
        <f t="shared" si="0"/>
        <v>1251</v>
      </c>
      <c r="D11" s="3">
        <f t="shared" si="1"/>
        <v>6608</v>
      </c>
      <c r="E11" s="15">
        <f t="shared" si="29"/>
        <v>0.15918055732281461</v>
      </c>
      <c r="F11" s="14">
        <f t="shared" si="2"/>
        <v>13426</v>
      </c>
      <c r="G11" s="3">
        <f t="shared" si="3"/>
        <v>3502</v>
      </c>
      <c r="H11" s="3">
        <f t="shared" si="4"/>
        <v>9924</v>
      </c>
      <c r="I11" s="15">
        <f t="shared" si="30"/>
        <v>0.26083718158796365</v>
      </c>
      <c r="J11" s="3">
        <f t="shared" si="5"/>
        <v>21285</v>
      </c>
      <c r="K11" s="27">
        <f t="shared" si="6"/>
        <v>0.3692271552736669</v>
      </c>
      <c r="L11" s="5">
        <f>(C11+G11)/(B11+F11)</f>
        <v>0.22330279539581865</v>
      </c>
      <c r="M11" s="2">
        <f t="shared" si="31"/>
        <v>5581</v>
      </c>
      <c r="N11" s="6">
        <v>907</v>
      </c>
      <c r="O11" s="6">
        <v>4674</v>
      </c>
      <c r="P11" s="15">
        <f t="shared" si="32"/>
        <v>0.16251567819387205</v>
      </c>
      <c r="Q11" s="14">
        <f t="shared" si="8"/>
        <v>5479</v>
      </c>
      <c r="R11" s="6">
        <v>1572</v>
      </c>
      <c r="S11" s="6">
        <v>3907</v>
      </c>
      <c r="T11" s="15">
        <f t="shared" si="33"/>
        <v>0.28691367037780618</v>
      </c>
      <c r="U11" s="3">
        <f t="shared" si="9"/>
        <v>11060</v>
      </c>
      <c r="V11" s="27">
        <f t="shared" si="10"/>
        <v>0.50461121157323685</v>
      </c>
      <c r="W11" s="5">
        <f t="shared" si="11"/>
        <v>0.22414104882459313</v>
      </c>
      <c r="X11" s="2">
        <v>1242</v>
      </c>
      <c r="Y11" s="6"/>
      <c r="Z11" s="6"/>
      <c r="AA11" s="15">
        <f t="shared" si="35"/>
        <v>0</v>
      </c>
      <c r="AB11" s="14">
        <v>1662</v>
      </c>
      <c r="AC11" s="6"/>
      <c r="AD11" s="6"/>
      <c r="AE11" s="15">
        <f t="shared" si="36"/>
        <v>0</v>
      </c>
      <c r="AF11" s="3">
        <f t="shared" si="13"/>
        <v>2904</v>
      </c>
      <c r="AG11" s="27">
        <f t="shared" si="14"/>
        <v>0.42768595041322316</v>
      </c>
      <c r="AH11" s="5">
        <f t="shared" si="15"/>
        <v>0</v>
      </c>
      <c r="AI11" s="2">
        <f t="shared" si="37"/>
        <v>882</v>
      </c>
      <c r="AJ11" s="6">
        <v>150</v>
      </c>
      <c r="AK11" s="6">
        <v>732</v>
      </c>
      <c r="AL11" s="15">
        <f t="shared" si="38"/>
        <v>0.17006802721088435</v>
      </c>
      <c r="AM11" s="14">
        <f t="shared" si="16"/>
        <v>4400</v>
      </c>
      <c r="AN11" s="6">
        <v>1187</v>
      </c>
      <c r="AO11" s="6">
        <v>3213</v>
      </c>
      <c r="AP11" s="15">
        <f t="shared" si="39"/>
        <v>0.26977272727272728</v>
      </c>
      <c r="AQ11" s="3">
        <f t="shared" si="17"/>
        <v>5282</v>
      </c>
      <c r="AR11" s="27">
        <f t="shared" si="18"/>
        <v>0.16698220371071565</v>
      </c>
      <c r="AS11" s="5">
        <f t="shared" si="19"/>
        <v>0.25312381673608481</v>
      </c>
      <c r="AT11" s="2">
        <f t="shared" si="40"/>
        <v>988</v>
      </c>
      <c r="AU11" s="6">
        <v>138</v>
      </c>
      <c r="AV11" s="6">
        <v>850</v>
      </c>
      <c r="AW11" s="15">
        <f t="shared" si="41"/>
        <v>0.1396761133603239</v>
      </c>
      <c r="AX11" s="14">
        <f t="shared" si="20"/>
        <v>2739</v>
      </c>
      <c r="AY11" s="6">
        <v>563</v>
      </c>
      <c r="AZ11" s="6">
        <v>2176</v>
      </c>
      <c r="BA11" s="15">
        <f t="shared" si="42"/>
        <v>0.20554947060971157</v>
      </c>
      <c r="BB11" s="3">
        <f t="shared" si="21"/>
        <v>3727</v>
      </c>
      <c r="BC11" s="27">
        <f t="shared" si="22"/>
        <v>0.2650925677488597</v>
      </c>
      <c r="BD11" s="5">
        <f t="shared" si="23"/>
        <v>0.18808693319023342</v>
      </c>
      <c r="BE11" s="2">
        <f t="shared" si="43"/>
        <v>408</v>
      </c>
      <c r="BF11" s="6">
        <v>56</v>
      </c>
      <c r="BG11" s="6">
        <v>352</v>
      </c>
      <c r="BH11" s="15">
        <f t="shared" si="44"/>
        <v>0.13725490196078433</v>
      </c>
      <c r="BI11" s="14">
        <f t="shared" si="24"/>
        <v>808</v>
      </c>
      <c r="BJ11" s="6">
        <v>180</v>
      </c>
      <c r="BK11" s="6">
        <v>628</v>
      </c>
      <c r="BL11" s="15">
        <f t="shared" si="45"/>
        <v>0.22277227722772278</v>
      </c>
      <c r="BM11" s="3">
        <f t="shared" si="25"/>
        <v>1216</v>
      </c>
      <c r="BN11" s="27">
        <f t="shared" si="26"/>
        <v>0.33552631578947367</v>
      </c>
      <c r="BO11" s="5">
        <f t="shared" si="27"/>
        <v>0.19407894736842105</v>
      </c>
    </row>
    <row r="12" spans="1:67" x14ac:dyDescent="0.25">
      <c r="A12" s="26">
        <v>2005</v>
      </c>
      <c r="B12" s="2">
        <f>C12+D12</f>
        <v>7416</v>
      </c>
      <c r="C12" s="3">
        <f t="shared" si="0"/>
        <v>1048</v>
      </c>
      <c r="D12" s="3">
        <f>O12+Z12+AK12+AV12+BG12</f>
        <v>6368</v>
      </c>
      <c r="E12" s="15">
        <f t="shared" si="29"/>
        <v>0.14131607335490831</v>
      </c>
      <c r="F12" s="14">
        <f t="shared" si="2"/>
        <v>12366</v>
      </c>
      <c r="G12" s="3">
        <f t="shared" si="3"/>
        <v>3180</v>
      </c>
      <c r="H12" s="3">
        <f t="shared" si="4"/>
        <v>9186</v>
      </c>
      <c r="I12" s="15">
        <f t="shared" si="30"/>
        <v>0.25715672003881612</v>
      </c>
      <c r="J12" s="3">
        <f t="shared" si="5"/>
        <v>19782</v>
      </c>
      <c r="K12" s="27">
        <f t="shared" si="6"/>
        <v>0.37488626023657873</v>
      </c>
      <c r="L12" s="5">
        <f>(C12+G12)/(B12+F12)</f>
        <v>0.21372965322009907</v>
      </c>
      <c r="M12" s="2">
        <f t="shared" si="31"/>
        <v>5233</v>
      </c>
      <c r="N12" s="6">
        <v>760</v>
      </c>
      <c r="O12" s="6">
        <v>4473</v>
      </c>
      <c r="P12" s="15">
        <f t="shared" si="32"/>
        <v>0.14523218039365565</v>
      </c>
      <c r="Q12" s="14">
        <f t="shared" si="8"/>
        <v>4261</v>
      </c>
      <c r="R12" s="6">
        <v>1217</v>
      </c>
      <c r="S12" s="6">
        <v>3044</v>
      </c>
      <c r="T12" s="15">
        <f t="shared" si="33"/>
        <v>0.28561370570288663</v>
      </c>
      <c r="U12" s="3">
        <f t="shared" si="9"/>
        <v>9494</v>
      </c>
      <c r="V12" s="27">
        <f t="shared" si="10"/>
        <v>0.55119022540551932</v>
      </c>
      <c r="W12" s="5">
        <f t="shared" si="11"/>
        <v>0.208236781124921</v>
      </c>
      <c r="X12" s="2">
        <v>1229</v>
      </c>
      <c r="Y12" s="6"/>
      <c r="Z12" s="6"/>
      <c r="AA12" s="15">
        <f t="shared" si="35"/>
        <v>0</v>
      </c>
      <c r="AB12" s="14">
        <v>1639</v>
      </c>
      <c r="AC12" s="6"/>
      <c r="AD12" s="6"/>
      <c r="AE12" s="15">
        <f t="shared" si="36"/>
        <v>0</v>
      </c>
      <c r="AF12" s="3">
        <f t="shared" si="13"/>
        <v>2868</v>
      </c>
      <c r="AG12" s="27">
        <f t="shared" si="14"/>
        <v>0.42852161785216181</v>
      </c>
      <c r="AH12" s="5">
        <f t="shared" si="15"/>
        <v>0</v>
      </c>
      <c r="AI12" s="2">
        <f t="shared" si="37"/>
        <v>1016</v>
      </c>
      <c r="AJ12" s="6">
        <v>154</v>
      </c>
      <c r="AK12" s="6">
        <v>862</v>
      </c>
      <c r="AL12" s="15">
        <f t="shared" si="38"/>
        <v>0.15157480314960631</v>
      </c>
      <c r="AM12" s="14">
        <f t="shared" si="16"/>
        <v>4817</v>
      </c>
      <c r="AN12" s="6">
        <v>1343</v>
      </c>
      <c r="AO12" s="6">
        <v>3474</v>
      </c>
      <c r="AP12" s="15">
        <f t="shared" si="39"/>
        <v>0.27880423500103801</v>
      </c>
      <c r="AQ12" s="3">
        <f t="shared" si="17"/>
        <v>5833</v>
      </c>
      <c r="AR12" s="27">
        <f t="shared" si="18"/>
        <v>0.17418138179324533</v>
      </c>
      <c r="AS12" s="5">
        <f t="shared" si="19"/>
        <v>0.25664323675638606</v>
      </c>
      <c r="AT12" s="2">
        <f t="shared" si="40"/>
        <v>982</v>
      </c>
      <c r="AU12" s="6">
        <v>106</v>
      </c>
      <c r="AV12" s="6">
        <v>876</v>
      </c>
      <c r="AW12" s="15">
        <f t="shared" si="41"/>
        <v>0.1079429735234216</v>
      </c>
      <c r="AX12" s="14">
        <f t="shared" si="20"/>
        <v>2662</v>
      </c>
      <c r="AY12" s="6">
        <v>500</v>
      </c>
      <c r="AZ12" s="6">
        <v>2162</v>
      </c>
      <c r="BA12" s="15">
        <f t="shared" si="42"/>
        <v>0.18782870022539444</v>
      </c>
      <c r="BB12" s="3">
        <f t="shared" si="21"/>
        <v>3644</v>
      </c>
      <c r="BC12" s="27">
        <f t="shared" si="22"/>
        <v>0.2694840834248079</v>
      </c>
      <c r="BD12" s="5">
        <f t="shared" si="23"/>
        <v>0.16630076838638858</v>
      </c>
      <c r="BE12" s="2">
        <f t="shared" si="43"/>
        <v>185</v>
      </c>
      <c r="BF12" s="6">
        <v>28</v>
      </c>
      <c r="BG12" s="6">
        <v>157</v>
      </c>
      <c r="BH12" s="15">
        <f t="shared" si="44"/>
        <v>0.15135135135135136</v>
      </c>
      <c r="BI12" s="14">
        <f t="shared" si="24"/>
        <v>626</v>
      </c>
      <c r="BJ12" s="6">
        <v>120</v>
      </c>
      <c r="BK12" s="6">
        <v>506</v>
      </c>
      <c r="BL12" s="15">
        <f t="shared" si="45"/>
        <v>0.19169329073482427</v>
      </c>
      <c r="BM12" s="3">
        <f t="shared" si="25"/>
        <v>811</v>
      </c>
      <c r="BN12" s="27">
        <f t="shared" si="26"/>
        <v>0.2281134401972873</v>
      </c>
      <c r="BO12" s="5">
        <f t="shared" si="27"/>
        <v>0.18249075215782984</v>
      </c>
    </row>
    <row r="13" spans="1:67" x14ac:dyDescent="0.25">
      <c r="A13" s="26">
        <v>2004</v>
      </c>
      <c r="B13" s="2">
        <f t="shared" si="28"/>
        <v>10143</v>
      </c>
      <c r="C13" s="3">
        <f t="shared" si="0"/>
        <v>1404</v>
      </c>
      <c r="D13" s="3">
        <f t="shared" si="1"/>
        <v>8739</v>
      </c>
      <c r="E13" s="15">
        <f t="shared" si="29"/>
        <v>0.13842058562555457</v>
      </c>
      <c r="F13" s="14">
        <f t="shared" si="2"/>
        <v>8768</v>
      </c>
      <c r="G13" s="3">
        <f>R13+AC13+AN13+AY13+BJ13</f>
        <v>2192</v>
      </c>
      <c r="H13" s="3">
        <f t="shared" si="4"/>
        <v>6576</v>
      </c>
      <c r="I13" s="15">
        <f t="shared" si="30"/>
        <v>0.25</v>
      </c>
      <c r="J13" s="3">
        <f>B13+F13</f>
        <v>18911</v>
      </c>
      <c r="K13" s="27">
        <f>(B13-M13)/(J13-M13)</f>
        <v>0.32392628575834681</v>
      </c>
      <c r="L13" s="5">
        <f t="shared" ref="L13:L34" si="46">(C13+G13)/(B13+F13)</f>
        <v>0.19015387869493947</v>
      </c>
      <c r="M13" s="2">
        <f t="shared" si="31"/>
        <v>5942</v>
      </c>
      <c r="N13" s="6">
        <v>853</v>
      </c>
      <c r="O13" s="6">
        <v>5089</v>
      </c>
      <c r="P13" s="15">
        <f t="shared" si="32"/>
        <v>0.14355435880175024</v>
      </c>
      <c r="Q13" s="16"/>
      <c r="R13" s="7"/>
      <c r="S13" s="7"/>
      <c r="T13" s="17"/>
      <c r="U13" s="7"/>
      <c r="V13" s="7"/>
      <c r="W13" s="8"/>
      <c r="X13" s="2">
        <f t="shared" si="34"/>
        <v>1229</v>
      </c>
      <c r="Y13" s="7">
        <v>157</v>
      </c>
      <c r="Z13" s="7">
        <v>1072</v>
      </c>
      <c r="AA13" s="15">
        <f t="shared" si="35"/>
        <v>0.12774613506916191</v>
      </c>
      <c r="AB13" s="14">
        <f t="shared" si="12"/>
        <v>1123</v>
      </c>
      <c r="AC13" s="7">
        <v>280</v>
      </c>
      <c r="AD13" s="7">
        <v>843</v>
      </c>
      <c r="AE13" s="15">
        <f t="shared" si="36"/>
        <v>0.24933214603739981</v>
      </c>
      <c r="AF13" s="3">
        <f t="shared" si="13"/>
        <v>2352</v>
      </c>
      <c r="AG13" s="27">
        <f>X13/AF13</f>
        <v>0.52253401360544216</v>
      </c>
      <c r="AH13" s="5">
        <f t="shared" ref="AH13:AH17" si="47">(Y13+AC13)/(X13+AB13)</f>
        <v>0.18579931972789115</v>
      </c>
      <c r="AI13" s="2">
        <f t="shared" si="37"/>
        <v>1146</v>
      </c>
      <c r="AJ13" s="6">
        <v>175</v>
      </c>
      <c r="AK13" s="6">
        <v>971</v>
      </c>
      <c r="AL13" s="15">
        <f t="shared" si="38"/>
        <v>0.15270506108202445</v>
      </c>
      <c r="AM13" s="14">
        <f t="shared" si="16"/>
        <v>4716</v>
      </c>
      <c r="AN13" s="3">
        <v>1322</v>
      </c>
      <c r="AO13" s="3">
        <v>3394</v>
      </c>
      <c r="AP13" s="15">
        <f t="shared" si="39"/>
        <v>0.28032230703986427</v>
      </c>
      <c r="AQ13" s="3">
        <f t="shared" si="17"/>
        <v>5862</v>
      </c>
      <c r="AR13" s="27">
        <f t="shared" si="18"/>
        <v>0.19549641760491299</v>
      </c>
      <c r="AS13" s="5">
        <f t="shared" si="19"/>
        <v>0.25537359263050152</v>
      </c>
      <c r="AT13" s="2">
        <f t="shared" si="40"/>
        <v>1257</v>
      </c>
      <c r="AU13" s="6">
        <v>146</v>
      </c>
      <c r="AV13" s="6">
        <v>1111</v>
      </c>
      <c r="AW13" s="15">
        <f t="shared" si="41"/>
        <v>0.11614956245027844</v>
      </c>
      <c r="AX13" s="14">
        <f t="shared" si="20"/>
        <v>2296</v>
      </c>
      <c r="AY13" s="3">
        <v>461</v>
      </c>
      <c r="AZ13" s="3">
        <v>1835</v>
      </c>
      <c r="BA13" s="15">
        <f t="shared" si="42"/>
        <v>0.20078397212543553</v>
      </c>
      <c r="BB13" s="3">
        <f t="shared" si="21"/>
        <v>3553</v>
      </c>
      <c r="BC13" s="27">
        <f t="shared" si="22"/>
        <v>0.35378553335209684</v>
      </c>
      <c r="BD13" s="5">
        <f t="shared" si="23"/>
        <v>0.17084154235857021</v>
      </c>
      <c r="BE13" s="2">
        <f t="shared" si="43"/>
        <v>569</v>
      </c>
      <c r="BF13" s="6">
        <v>73</v>
      </c>
      <c r="BG13" s="6">
        <v>496</v>
      </c>
      <c r="BH13" s="15">
        <f t="shared" si="44"/>
        <v>0.12829525483304041</v>
      </c>
      <c r="BI13" s="14">
        <f t="shared" si="24"/>
        <v>633</v>
      </c>
      <c r="BJ13" s="3">
        <v>129</v>
      </c>
      <c r="BK13" s="3">
        <v>504</v>
      </c>
      <c r="BL13" s="15">
        <f t="shared" si="45"/>
        <v>0.20379146919431279</v>
      </c>
      <c r="BM13" s="3">
        <f t="shared" si="25"/>
        <v>1202</v>
      </c>
      <c r="BN13" s="27">
        <f t="shared" si="26"/>
        <v>0.4733777038269551</v>
      </c>
      <c r="BO13" s="5">
        <f t="shared" si="27"/>
        <v>0.16805324459234608</v>
      </c>
    </row>
    <row r="14" spans="1:67" x14ac:dyDescent="0.25">
      <c r="A14" s="26">
        <v>2003</v>
      </c>
      <c r="B14" s="2">
        <f t="shared" si="28"/>
        <v>11298</v>
      </c>
      <c r="C14" s="3">
        <f t="shared" si="0"/>
        <v>1551</v>
      </c>
      <c r="D14" s="3">
        <f t="shared" si="1"/>
        <v>9747</v>
      </c>
      <c r="E14" s="15">
        <f t="shared" si="29"/>
        <v>0.1372809346787042</v>
      </c>
      <c r="F14" s="14">
        <f t="shared" si="2"/>
        <v>6738</v>
      </c>
      <c r="G14" s="3">
        <f>R14+AC14+AN14+AY14+BJ14</f>
        <v>1669</v>
      </c>
      <c r="H14" s="3">
        <f t="shared" si="4"/>
        <v>5069</v>
      </c>
      <c r="I14" s="15">
        <f t="shared" si="30"/>
        <v>0.2476996141288216</v>
      </c>
      <c r="J14" s="3">
        <f>B14+F14</f>
        <v>18036</v>
      </c>
      <c r="K14" s="27">
        <f>(B14-M14-X14)/(J14-M14-X14)</f>
        <v>0.24908057505850886</v>
      </c>
      <c r="L14" s="5">
        <f t="shared" si="46"/>
        <v>0.17853182523841207</v>
      </c>
      <c r="M14" s="2">
        <f t="shared" si="31"/>
        <v>7739</v>
      </c>
      <c r="N14" s="6">
        <v>1155</v>
      </c>
      <c r="O14" s="6">
        <v>6584</v>
      </c>
      <c r="P14" s="15">
        <f t="shared" si="32"/>
        <v>0.14924408838351208</v>
      </c>
      <c r="Q14" s="16"/>
      <c r="R14" s="7"/>
      <c r="S14" s="7"/>
      <c r="T14" s="17"/>
      <c r="U14" s="7"/>
      <c r="V14" s="7"/>
      <c r="W14" s="8"/>
      <c r="X14" s="2">
        <f t="shared" si="34"/>
        <v>1324</v>
      </c>
      <c r="Y14" s="7">
        <v>161</v>
      </c>
      <c r="Z14" s="7">
        <v>1163</v>
      </c>
      <c r="AA14" s="15">
        <f t="shared" si="35"/>
        <v>0.1216012084592145</v>
      </c>
      <c r="AB14" s="14"/>
      <c r="AC14" s="7"/>
      <c r="AD14" s="7"/>
      <c r="AE14" s="15"/>
      <c r="AF14" s="3">
        <f t="shared" si="13"/>
        <v>1324</v>
      </c>
      <c r="AG14" s="31"/>
      <c r="AH14" s="5">
        <f t="shared" si="47"/>
        <v>0.1216012084592145</v>
      </c>
      <c r="AI14" s="2">
        <f t="shared" si="37"/>
        <v>1058</v>
      </c>
      <c r="AJ14" s="6">
        <v>132</v>
      </c>
      <c r="AK14" s="6">
        <v>926</v>
      </c>
      <c r="AL14" s="15">
        <f t="shared" si="38"/>
        <v>0.12476370510396975</v>
      </c>
      <c r="AM14" s="14">
        <f t="shared" si="16"/>
        <v>4333</v>
      </c>
      <c r="AN14" s="3">
        <v>1172</v>
      </c>
      <c r="AO14" s="3">
        <v>3161</v>
      </c>
      <c r="AP14" s="15">
        <f t="shared" si="39"/>
        <v>0.2704823447957535</v>
      </c>
      <c r="AQ14" s="3">
        <f t="shared" si="17"/>
        <v>5391</v>
      </c>
      <c r="AR14" s="27">
        <f t="shared" si="18"/>
        <v>0.19625301428306435</v>
      </c>
      <c r="AS14" s="5">
        <f t="shared" si="19"/>
        <v>0.24188462251901316</v>
      </c>
      <c r="AT14" s="2">
        <f t="shared" si="40"/>
        <v>1177</v>
      </c>
      <c r="AU14" s="6">
        <v>103</v>
      </c>
      <c r="AV14" s="6">
        <v>1074</v>
      </c>
      <c r="AW14" s="15">
        <f t="shared" si="41"/>
        <v>8.7510620220900601E-2</v>
      </c>
      <c r="AX14" s="14">
        <f t="shared" si="20"/>
        <v>2405</v>
      </c>
      <c r="AY14" s="3">
        <v>497</v>
      </c>
      <c r="AZ14" s="3">
        <v>1908</v>
      </c>
      <c r="BA14" s="15">
        <f t="shared" si="42"/>
        <v>0.20665280665280666</v>
      </c>
      <c r="BB14" s="3">
        <f t="shared" si="21"/>
        <v>3582</v>
      </c>
      <c r="BC14" s="27">
        <f t="shared" si="22"/>
        <v>0.32858738135120047</v>
      </c>
      <c r="BD14" s="5">
        <f t="shared" si="23"/>
        <v>0.16750418760469013</v>
      </c>
      <c r="BE14" s="2"/>
      <c r="BF14" s="6"/>
      <c r="BG14" s="6"/>
      <c r="BH14" s="15"/>
      <c r="BI14" s="14"/>
      <c r="BJ14" s="3"/>
      <c r="BK14" s="3"/>
      <c r="BL14" s="15"/>
      <c r="BM14" s="3"/>
      <c r="BN14" s="31"/>
      <c r="BO14" s="5"/>
    </row>
    <row r="15" spans="1:67" x14ac:dyDescent="0.25">
      <c r="A15" s="26">
        <v>2002</v>
      </c>
      <c r="B15" s="2">
        <f t="shared" si="28"/>
        <v>13358</v>
      </c>
      <c r="C15" s="3">
        <f t="shared" si="0"/>
        <v>1660</v>
      </c>
      <c r="D15" s="3">
        <f t="shared" si="1"/>
        <v>11698</v>
      </c>
      <c r="E15" s="15">
        <f t="shared" si="29"/>
        <v>0.12427010031441832</v>
      </c>
      <c r="F15" s="14">
        <f t="shared" si="2"/>
        <v>7038</v>
      </c>
      <c r="G15" s="3">
        <f t="shared" si="3"/>
        <v>1890</v>
      </c>
      <c r="H15" s="3">
        <f t="shared" si="4"/>
        <v>5148</v>
      </c>
      <c r="I15" s="15">
        <f t="shared" si="30"/>
        <v>0.26854219948849106</v>
      </c>
      <c r="J15" s="3">
        <f t="shared" ref="J15:J33" si="48">B15+F15</f>
        <v>20396</v>
      </c>
      <c r="K15" s="27">
        <f t="shared" ref="K15:K18" si="49">(B15-M15-X15)/(J15-M15-X15)</f>
        <v>0.30966159882295241</v>
      </c>
      <c r="L15" s="5">
        <f t="shared" si="46"/>
        <v>0.1740537360266719</v>
      </c>
      <c r="M15" s="2">
        <f t="shared" si="31"/>
        <v>8831</v>
      </c>
      <c r="N15" s="6">
        <v>1159</v>
      </c>
      <c r="O15" s="6">
        <v>7672</v>
      </c>
      <c r="P15" s="15">
        <f t="shared" si="32"/>
        <v>0.13124221492469709</v>
      </c>
      <c r="Q15" s="16"/>
      <c r="R15" s="7"/>
      <c r="S15" s="7"/>
      <c r="T15" s="17"/>
      <c r="U15" s="7"/>
      <c r="V15" s="7"/>
      <c r="W15" s="8"/>
      <c r="X15" s="2">
        <f t="shared" si="34"/>
        <v>1370</v>
      </c>
      <c r="Y15" s="7">
        <v>158</v>
      </c>
      <c r="Z15" s="7">
        <v>1212</v>
      </c>
      <c r="AA15" s="15">
        <f t="shared" si="35"/>
        <v>0.11532846715328467</v>
      </c>
      <c r="AB15" s="14"/>
      <c r="AC15" s="7"/>
      <c r="AD15" s="7"/>
      <c r="AE15" s="15"/>
      <c r="AF15" s="3">
        <f t="shared" si="13"/>
        <v>1370</v>
      </c>
      <c r="AG15" s="31"/>
      <c r="AH15" s="5">
        <f t="shared" si="47"/>
        <v>0.11532846715328467</v>
      </c>
      <c r="AI15" s="2">
        <f t="shared" si="37"/>
        <v>1645</v>
      </c>
      <c r="AJ15" s="6">
        <v>218</v>
      </c>
      <c r="AK15" s="6">
        <v>1427</v>
      </c>
      <c r="AL15" s="15">
        <f t="shared" si="38"/>
        <v>0.1325227963525836</v>
      </c>
      <c r="AM15" s="14">
        <f t="shared" si="16"/>
        <v>4912</v>
      </c>
      <c r="AN15" s="3">
        <v>1424</v>
      </c>
      <c r="AO15" s="3">
        <v>3488</v>
      </c>
      <c r="AP15" s="15">
        <f t="shared" si="39"/>
        <v>0.28990228013029318</v>
      </c>
      <c r="AQ15" s="3">
        <f t="shared" si="17"/>
        <v>6557</v>
      </c>
      <c r="AR15" s="27">
        <f t="shared" si="18"/>
        <v>0.25087692542321183</v>
      </c>
      <c r="AS15" s="5">
        <f t="shared" si="19"/>
        <v>0.25041939911544914</v>
      </c>
      <c r="AT15" s="2">
        <f t="shared" si="40"/>
        <v>1512</v>
      </c>
      <c r="AU15" s="6">
        <v>125</v>
      </c>
      <c r="AV15" s="6">
        <v>1387</v>
      </c>
      <c r="AW15" s="15">
        <f t="shared" si="41"/>
        <v>8.2671957671957674E-2</v>
      </c>
      <c r="AX15" s="14">
        <f t="shared" si="20"/>
        <v>2126</v>
      </c>
      <c r="AY15" s="3">
        <v>466</v>
      </c>
      <c r="AZ15" s="3">
        <v>1660</v>
      </c>
      <c r="BA15" s="15">
        <f t="shared" si="42"/>
        <v>0.21919096895578552</v>
      </c>
      <c r="BB15" s="3">
        <f t="shared" si="21"/>
        <v>3638</v>
      </c>
      <c r="BC15" s="27">
        <f t="shared" si="22"/>
        <v>0.41561297416162729</v>
      </c>
      <c r="BD15" s="5">
        <f t="shared" si="23"/>
        <v>0.16245189664650908</v>
      </c>
      <c r="BE15" s="2"/>
      <c r="BF15" s="6"/>
      <c r="BG15" s="6"/>
      <c r="BH15" s="15"/>
      <c r="BI15" s="14"/>
      <c r="BJ15" s="3"/>
      <c r="BK15" s="3"/>
      <c r="BL15" s="15"/>
      <c r="BM15" s="3"/>
      <c r="BN15" s="31"/>
      <c r="BO15" s="5"/>
    </row>
    <row r="16" spans="1:67" x14ac:dyDescent="0.25">
      <c r="A16" s="26">
        <v>2001</v>
      </c>
      <c r="B16" s="2">
        <f t="shared" si="28"/>
        <v>12594</v>
      </c>
      <c r="C16" s="3">
        <f t="shared" si="0"/>
        <v>1510</v>
      </c>
      <c r="D16" s="3">
        <f t="shared" si="1"/>
        <v>11084</v>
      </c>
      <c r="E16" s="15">
        <f t="shared" si="29"/>
        <v>0.11989836430046054</v>
      </c>
      <c r="F16" s="14">
        <f t="shared" si="2"/>
        <v>6022</v>
      </c>
      <c r="G16" s="3">
        <f t="shared" si="3"/>
        <v>1795</v>
      </c>
      <c r="H16" s="3">
        <f t="shared" si="4"/>
        <v>4227</v>
      </c>
      <c r="I16" s="15">
        <f t="shared" si="30"/>
        <v>0.29807372965792095</v>
      </c>
      <c r="J16" s="3">
        <f t="shared" si="48"/>
        <v>18616</v>
      </c>
      <c r="K16" s="27">
        <f t="shared" si="49"/>
        <v>0.21964493974342361</v>
      </c>
      <c r="L16" s="5">
        <f t="shared" si="46"/>
        <v>0.1775354533734422</v>
      </c>
      <c r="M16" s="2">
        <f t="shared" si="31"/>
        <v>9215</v>
      </c>
      <c r="N16" s="6">
        <v>1127</v>
      </c>
      <c r="O16" s="6">
        <v>8088</v>
      </c>
      <c r="P16" s="15">
        <f t="shared" si="32"/>
        <v>0.12230059685295713</v>
      </c>
      <c r="Q16" s="16"/>
      <c r="R16" s="7"/>
      <c r="S16" s="7"/>
      <c r="T16" s="17"/>
      <c r="U16" s="7"/>
      <c r="V16" s="7"/>
      <c r="W16" s="8"/>
      <c r="X16" s="2">
        <f t="shared" si="34"/>
        <v>1684</v>
      </c>
      <c r="Y16" s="7">
        <v>192</v>
      </c>
      <c r="Z16" s="7">
        <v>1492</v>
      </c>
      <c r="AA16" s="15">
        <f t="shared" si="35"/>
        <v>0.11401425178147269</v>
      </c>
      <c r="AB16" s="14"/>
      <c r="AC16" s="7"/>
      <c r="AD16" s="7"/>
      <c r="AE16" s="15"/>
      <c r="AF16" s="3">
        <f t="shared" si="13"/>
        <v>1684</v>
      </c>
      <c r="AG16" s="31"/>
      <c r="AH16" s="5">
        <f t="shared" si="47"/>
        <v>0.11401425178147269</v>
      </c>
      <c r="AI16" s="2">
        <f t="shared" si="37"/>
        <v>1695</v>
      </c>
      <c r="AJ16" s="6">
        <v>191</v>
      </c>
      <c r="AK16" s="6">
        <v>1504</v>
      </c>
      <c r="AL16" s="15">
        <f t="shared" si="38"/>
        <v>0.11268436578171091</v>
      </c>
      <c r="AM16" s="14">
        <f t="shared" si="16"/>
        <v>6022</v>
      </c>
      <c r="AN16" s="3">
        <v>1795</v>
      </c>
      <c r="AO16" s="3">
        <v>4227</v>
      </c>
      <c r="AP16" s="15">
        <f t="shared" si="39"/>
        <v>0.29807372965792095</v>
      </c>
      <c r="AQ16" s="3">
        <f t="shared" si="17"/>
        <v>7717</v>
      </c>
      <c r="AR16" s="27">
        <f t="shared" si="18"/>
        <v>0.21964493974342361</v>
      </c>
      <c r="AS16" s="5">
        <f t="shared" si="19"/>
        <v>0.25735389400025915</v>
      </c>
      <c r="AT16" s="2"/>
      <c r="AU16" s="6"/>
      <c r="AV16" s="6"/>
      <c r="AW16" s="15"/>
      <c r="AX16" s="14"/>
      <c r="AY16" s="3"/>
      <c r="AZ16" s="3"/>
      <c r="BA16" s="15"/>
      <c r="BB16" s="3"/>
      <c r="BC16" s="31"/>
      <c r="BD16" s="5"/>
      <c r="BE16" s="2"/>
      <c r="BF16" s="6"/>
      <c r="BG16" s="6"/>
      <c r="BH16" s="15"/>
      <c r="BI16" s="14"/>
      <c r="BJ16" s="3"/>
      <c r="BK16" s="3"/>
      <c r="BL16" s="15"/>
      <c r="BM16" s="3"/>
      <c r="BN16" s="31"/>
      <c r="BO16" s="5"/>
    </row>
    <row r="17" spans="1:67" x14ac:dyDescent="0.25">
      <c r="A17" s="26">
        <v>2000</v>
      </c>
      <c r="B17" s="2">
        <f t="shared" si="28"/>
        <v>11900</v>
      </c>
      <c r="C17" s="3">
        <f t="shared" si="0"/>
        <v>1407</v>
      </c>
      <c r="D17" s="3">
        <f t="shared" si="1"/>
        <v>10493</v>
      </c>
      <c r="E17" s="15">
        <f t="shared" si="29"/>
        <v>0.11823529411764706</v>
      </c>
      <c r="F17" s="14">
        <f t="shared" si="2"/>
        <v>5314</v>
      </c>
      <c r="G17" s="3">
        <f t="shared" si="3"/>
        <v>1568</v>
      </c>
      <c r="H17" s="3">
        <f t="shared" si="4"/>
        <v>3746</v>
      </c>
      <c r="I17" s="15">
        <f t="shared" si="30"/>
        <v>0.29506962739932252</v>
      </c>
      <c r="J17" s="3">
        <f t="shared" si="48"/>
        <v>17214</v>
      </c>
      <c r="K17" s="27">
        <f t="shared" si="49"/>
        <v>0.2059175134488942</v>
      </c>
      <c r="L17" s="5">
        <f t="shared" si="46"/>
        <v>0.17282444521900778</v>
      </c>
      <c r="M17" s="2">
        <f t="shared" si="31"/>
        <v>8493</v>
      </c>
      <c r="N17" s="6">
        <v>1009</v>
      </c>
      <c r="O17" s="6">
        <v>7484</v>
      </c>
      <c r="P17" s="15">
        <f t="shared" si="32"/>
        <v>0.11880372071117391</v>
      </c>
      <c r="Q17" s="16"/>
      <c r="R17" s="7"/>
      <c r="S17" s="7"/>
      <c r="T17" s="17"/>
      <c r="U17" s="7"/>
      <c r="V17" s="7"/>
      <c r="W17" s="8"/>
      <c r="X17" s="2">
        <f t="shared" si="34"/>
        <v>2029</v>
      </c>
      <c r="Y17" s="7">
        <v>227</v>
      </c>
      <c r="Z17" s="7">
        <v>1802</v>
      </c>
      <c r="AA17" s="15">
        <f t="shared" si="35"/>
        <v>0.11187777230162642</v>
      </c>
      <c r="AB17" s="14"/>
      <c r="AC17" s="7"/>
      <c r="AD17" s="7"/>
      <c r="AE17" s="15"/>
      <c r="AF17" s="3">
        <f t="shared" si="13"/>
        <v>2029</v>
      </c>
      <c r="AG17" s="31"/>
      <c r="AH17" s="5">
        <f t="shared" si="47"/>
        <v>0.11187777230162642</v>
      </c>
      <c r="AI17" s="2">
        <f t="shared" si="37"/>
        <v>1378</v>
      </c>
      <c r="AJ17" s="6">
        <v>171</v>
      </c>
      <c r="AK17" s="6">
        <v>1207</v>
      </c>
      <c r="AL17" s="15">
        <f t="shared" si="38"/>
        <v>0.12409288824383163</v>
      </c>
      <c r="AM17" s="14">
        <f t="shared" si="16"/>
        <v>5314</v>
      </c>
      <c r="AN17" s="3">
        <v>1568</v>
      </c>
      <c r="AO17" s="3">
        <v>3746</v>
      </c>
      <c r="AP17" s="15">
        <f t="shared" si="39"/>
        <v>0.29506962739932252</v>
      </c>
      <c r="AQ17" s="3">
        <f t="shared" si="17"/>
        <v>6692</v>
      </c>
      <c r="AR17" s="27">
        <f t="shared" si="18"/>
        <v>0.2059175134488942</v>
      </c>
      <c r="AS17" s="5">
        <f t="shared" si="19"/>
        <v>0.25986252241482366</v>
      </c>
      <c r="AT17" s="2"/>
      <c r="AU17" s="6"/>
      <c r="AV17" s="6"/>
      <c r="AW17" s="15"/>
      <c r="AX17" s="14"/>
      <c r="AY17" s="3"/>
      <c r="AZ17" s="3"/>
      <c r="BA17" s="15"/>
      <c r="BB17" s="3"/>
      <c r="BC17" s="31"/>
      <c r="BD17" s="5"/>
      <c r="BE17" s="2"/>
      <c r="BF17" s="6"/>
      <c r="BG17" s="6"/>
      <c r="BH17" s="15"/>
      <c r="BI17" s="14"/>
      <c r="BJ17" s="3"/>
      <c r="BK17" s="3"/>
      <c r="BL17" s="15"/>
      <c r="BM17" s="3"/>
      <c r="BN17" s="31"/>
      <c r="BO17" s="5"/>
    </row>
    <row r="18" spans="1:67" x14ac:dyDescent="0.25">
      <c r="A18" s="26">
        <v>1999</v>
      </c>
      <c r="B18" s="2">
        <f t="shared" si="28"/>
        <v>8564</v>
      </c>
      <c r="C18" s="3">
        <f t="shared" si="0"/>
        <v>880</v>
      </c>
      <c r="D18" s="3">
        <f t="shared" si="1"/>
        <v>7684</v>
      </c>
      <c r="E18" s="15">
        <f t="shared" si="29"/>
        <v>0.10275572162540869</v>
      </c>
      <c r="F18" s="14">
        <f t="shared" si="2"/>
        <v>3122</v>
      </c>
      <c r="G18" s="3">
        <f t="shared" si="3"/>
        <v>755</v>
      </c>
      <c r="H18" s="3">
        <f t="shared" si="4"/>
        <v>2367</v>
      </c>
      <c r="I18" s="15">
        <f t="shared" si="30"/>
        <v>0.24183215887251761</v>
      </c>
      <c r="J18" s="3">
        <f t="shared" si="48"/>
        <v>11686</v>
      </c>
      <c r="K18" s="27">
        <f t="shared" si="49"/>
        <v>0.23027613412228798</v>
      </c>
      <c r="L18" s="5">
        <f t="shared" si="46"/>
        <v>0.13991100462091391</v>
      </c>
      <c r="M18" s="2">
        <f t="shared" si="31"/>
        <v>6112</v>
      </c>
      <c r="N18" s="6">
        <v>608</v>
      </c>
      <c r="O18" s="6">
        <v>5504</v>
      </c>
      <c r="P18" s="15">
        <f t="shared" si="32"/>
        <v>9.947643979057591E-2</v>
      </c>
      <c r="Q18" s="16"/>
      <c r="R18" s="7"/>
      <c r="S18" s="7"/>
      <c r="T18" s="17"/>
      <c r="U18" s="7"/>
      <c r="V18" s="7"/>
      <c r="W18" s="8"/>
      <c r="X18" s="2">
        <f t="shared" si="34"/>
        <v>1518</v>
      </c>
      <c r="Y18" s="6">
        <v>173</v>
      </c>
      <c r="Z18" s="6">
        <v>1345</v>
      </c>
      <c r="AA18" s="15">
        <f t="shared" si="35"/>
        <v>0.11396574440052701</v>
      </c>
      <c r="AB18" s="14"/>
      <c r="AC18" s="7"/>
      <c r="AD18" s="7"/>
      <c r="AE18" s="17"/>
      <c r="AF18" s="7"/>
      <c r="AG18" s="7"/>
      <c r="AH18" s="8"/>
      <c r="AI18" s="2">
        <f t="shared" si="37"/>
        <v>934</v>
      </c>
      <c r="AJ18" s="6">
        <v>99</v>
      </c>
      <c r="AK18" s="6">
        <v>835</v>
      </c>
      <c r="AL18" s="15">
        <f t="shared" si="38"/>
        <v>0.10599571734475374</v>
      </c>
      <c r="AM18" s="14">
        <f t="shared" si="16"/>
        <v>3122</v>
      </c>
      <c r="AN18" s="3">
        <v>755</v>
      </c>
      <c r="AO18" s="3">
        <v>2367</v>
      </c>
      <c r="AP18" s="15">
        <f t="shared" si="39"/>
        <v>0.24183215887251761</v>
      </c>
      <c r="AQ18" s="3">
        <f t="shared" si="17"/>
        <v>4056</v>
      </c>
      <c r="AR18" s="27">
        <f t="shared" si="18"/>
        <v>0.23027613412228798</v>
      </c>
      <c r="AS18" s="5">
        <f t="shared" si="19"/>
        <v>0.21055226824457593</v>
      </c>
      <c r="AT18" s="2"/>
      <c r="AU18" s="6"/>
      <c r="AV18" s="6"/>
      <c r="AW18" s="15"/>
      <c r="AX18" s="14"/>
      <c r="AY18" s="3"/>
      <c r="AZ18" s="3"/>
      <c r="BA18" s="15"/>
      <c r="BB18" s="3"/>
      <c r="BC18" s="31"/>
      <c r="BD18" s="5"/>
      <c r="BE18" s="2"/>
      <c r="BF18" s="6"/>
      <c r="BG18" s="6"/>
      <c r="BH18" s="15"/>
      <c r="BI18" s="14"/>
      <c r="BJ18" s="3"/>
      <c r="BK18" s="3"/>
      <c r="BL18" s="15"/>
      <c r="BM18" s="3"/>
      <c r="BN18" s="31"/>
      <c r="BO18" s="5"/>
    </row>
    <row r="19" spans="1:67" x14ac:dyDescent="0.25">
      <c r="A19" s="26">
        <v>1998</v>
      </c>
      <c r="B19" s="2">
        <f t="shared" si="28"/>
        <v>8567</v>
      </c>
      <c r="C19" s="3">
        <f t="shared" si="0"/>
        <v>813</v>
      </c>
      <c r="D19" s="3">
        <f t="shared" si="1"/>
        <v>7754</v>
      </c>
      <c r="E19" s="15">
        <f t="shared" si="29"/>
        <v>9.4899031166102488E-2</v>
      </c>
      <c r="F19" s="14">
        <f t="shared" si="2"/>
        <v>2179</v>
      </c>
      <c r="G19" s="3">
        <f t="shared" si="3"/>
        <v>365</v>
      </c>
      <c r="H19" s="3">
        <f t="shared" si="4"/>
        <v>1814</v>
      </c>
      <c r="I19" s="15">
        <f t="shared" si="30"/>
        <v>0.16750803120697569</v>
      </c>
      <c r="J19" s="3">
        <f t="shared" si="48"/>
        <v>10746</v>
      </c>
      <c r="K19" s="27">
        <f>(B19-M19-X19)/(J19-M19-X19)</f>
        <v>0.22039355992844364</v>
      </c>
      <c r="L19" s="5">
        <f t="shared" si="46"/>
        <v>0.10962218499906942</v>
      </c>
      <c r="M19" s="2">
        <f t="shared" si="31"/>
        <v>6660</v>
      </c>
      <c r="N19" s="6">
        <v>640</v>
      </c>
      <c r="O19" s="6">
        <v>6020</v>
      </c>
      <c r="P19" s="15">
        <f t="shared" si="32"/>
        <v>9.6096096096096095E-2</v>
      </c>
      <c r="Q19" s="16"/>
      <c r="R19" s="7"/>
      <c r="S19" s="7"/>
      <c r="T19" s="17"/>
      <c r="U19" s="7"/>
      <c r="V19" s="7"/>
      <c r="W19" s="8"/>
      <c r="X19" s="2">
        <f t="shared" si="34"/>
        <v>1291</v>
      </c>
      <c r="Y19" s="6">
        <v>124</v>
      </c>
      <c r="Z19" s="6">
        <v>1167</v>
      </c>
      <c r="AA19" s="15">
        <f t="shared" si="35"/>
        <v>9.6049573973663829E-2</v>
      </c>
      <c r="AB19" s="16"/>
      <c r="AC19" s="7"/>
      <c r="AD19" s="7"/>
      <c r="AE19" s="17"/>
      <c r="AF19" s="7"/>
      <c r="AG19" s="7"/>
      <c r="AH19" s="8"/>
      <c r="AI19" s="2">
        <f t="shared" si="37"/>
        <v>616</v>
      </c>
      <c r="AJ19" s="6">
        <v>49</v>
      </c>
      <c r="AK19" s="6">
        <v>567</v>
      </c>
      <c r="AL19" s="15">
        <f t="shared" si="38"/>
        <v>7.9545454545454544E-2</v>
      </c>
      <c r="AM19" s="14">
        <f t="shared" si="16"/>
        <v>2179</v>
      </c>
      <c r="AN19" s="3">
        <v>365</v>
      </c>
      <c r="AO19" s="3">
        <v>1814</v>
      </c>
      <c r="AP19" s="15">
        <f t="shared" si="39"/>
        <v>0.16750803120697569</v>
      </c>
      <c r="AQ19" s="3">
        <f t="shared" si="17"/>
        <v>2795</v>
      </c>
      <c r="AR19" s="27">
        <f t="shared" si="18"/>
        <v>0.22039355992844364</v>
      </c>
      <c r="AS19" s="5">
        <f t="shared" si="19"/>
        <v>0.14812164579606441</v>
      </c>
      <c r="AT19" s="2"/>
      <c r="AU19" s="6"/>
      <c r="AV19" s="6"/>
      <c r="AW19" s="15"/>
      <c r="AX19" s="14"/>
      <c r="AY19" s="3"/>
      <c r="AZ19" s="3"/>
      <c r="BA19" s="15"/>
      <c r="BB19" s="3"/>
      <c r="BC19" s="31"/>
      <c r="BD19" s="5"/>
      <c r="BE19" s="2"/>
      <c r="BF19" s="6"/>
      <c r="BG19" s="6"/>
      <c r="BH19" s="15"/>
      <c r="BI19" s="14"/>
      <c r="BJ19" s="3"/>
      <c r="BK19" s="3"/>
      <c r="BL19" s="15"/>
      <c r="BM19" s="3"/>
      <c r="BN19" s="31"/>
      <c r="BO19" s="5"/>
    </row>
    <row r="20" spans="1:67" x14ac:dyDescent="0.25">
      <c r="A20" s="26">
        <v>1997</v>
      </c>
      <c r="B20" s="2">
        <f t="shared" si="28"/>
        <v>7118</v>
      </c>
      <c r="C20" s="3">
        <f t="shared" si="0"/>
        <v>631</v>
      </c>
      <c r="D20" s="3">
        <f t="shared" si="1"/>
        <v>6487</v>
      </c>
      <c r="E20" s="15">
        <f t="shared" si="29"/>
        <v>8.8648496768755275E-2</v>
      </c>
      <c r="F20" s="14"/>
      <c r="G20" s="3"/>
      <c r="H20" s="3"/>
      <c r="I20" s="15"/>
      <c r="J20" s="3">
        <f t="shared" si="48"/>
        <v>7118</v>
      </c>
      <c r="K20" s="27">
        <f t="shared" ref="K20:K33" si="50">B20/J20</f>
        <v>1</v>
      </c>
      <c r="L20" s="5">
        <f t="shared" si="46"/>
        <v>8.8648496768755275E-2</v>
      </c>
      <c r="M20" s="2">
        <f t="shared" si="31"/>
        <v>5912</v>
      </c>
      <c r="N20" s="6">
        <v>527</v>
      </c>
      <c r="O20" s="6">
        <v>5385</v>
      </c>
      <c r="P20" s="15">
        <f t="shared" si="32"/>
        <v>8.9140730717185382E-2</v>
      </c>
      <c r="Q20" s="16"/>
      <c r="R20" s="7"/>
      <c r="S20" s="7"/>
      <c r="T20" s="17"/>
      <c r="U20" s="7"/>
      <c r="V20" s="7"/>
      <c r="W20" s="8"/>
      <c r="X20" s="2">
        <f t="shared" si="34"/>
        <v>1206</v>
      </c>
      <c r="Y20" s="6">
        <v>104</v>
      </c>
      <c r="Z20" s="6">
        <v>1102</v>
      </c>
      <c r="AA20" s="15">
        <f t="shared" si="35"/>
        <v>8.6235489220563843E-2</v>
      </c>
      <c r="AB20" s="16"/>
      <c r="AC20" s="7"/>
      <c r="AD20" s="7"/>
      <c r="AE20" s="17"/>
      <c r="AF20" s="7"/>
      <c r="AG20" s="7"/>
      <c r="AH20" s="8"/>
      <c r="AI20" s="2"/>
      <c r="AJ20" s="6"/>
      <c r="AK20" s="6"/>
      <c r="AL20" s="15"/>
      <c r="AM20" s="14"/>
      <c r="AN20" s="3"/>
      <c r="AO20" s="3"/>
      <c r="AP20" s="15"/>
      <c r="AQ20" s="3"/>
      <c r="AR20" s="4"/>
      <c r="AS20" s="5"/>
      <c r="AT20" s="2"/>
      <c r="AU20" s="6"/>
      <c r="AV20" s="6"/>
      <c r="AW20" s="15"/>
      <c r="AX20" s="14"/>
      <c r="AY20" s="3"/>
      <c r="AZ20" s="3"/>
      <c r="BA20" s="15"/>
      <c r="BB20" s="3"/>
      <c r="BC20" s="4"/>
      <c r="BD20" s="5"/>
      <c r="BE20" s="2"/>
      <c r="BF20" s="6"/>
      <c r="BG20" s="6"/>
      <c r="BH20" s="15"/>
      <c r="BI20" s="14"/>
      <c r="BJ20" s="3"/>
      <c r="BK20" s="3"/>
      <c r="BL20" s="15"/>
      <c r="BM20" s="3"/>
      <c r="BN20" s="4"/>
      <c r="BO20" s="5"/>
    </row>
    <row r="21" spans="1:67" x14ac:dyDescent="0.25">
      <c r="A21" s="26">
        <v>1996</v>
      </c>
      <c r="B21" s="2">
        <f t="shared" si="28"/>
        <v>4604</v>
      </c>
      <c r="C21" s="3">
        <f t="shared" si="0"/>
        <v>357</v>
      </c>
      <c r="D21" s="3">
        <f t="shared" si="1"/>
        <v>4247</v>
      </c>
      <c r="E21" s="15">
        <f t="shared" si="29"/>
        <v>7.7541268462206783E-2</v>
      </c>
      <c r="F21" s="14"/>
      <c r="G21" s="3"/>
      <c r="H21" s="3"/>
      <c r="I21" s="15"/>
      <c r="J21" s="3">
        <f t="shared" si="48"/>
        <v>4604</v>
      </c>
      <c r="K21" s="27">
        <f t="shared" si="50"/>
        <v>1</v>
      </c>
      <c r="L21" s="5">
        <f t="shared" si="46"/>
        <v>7.7541268462206783E-2</v>
      </c>
      <c r="M21" s="2">
        <f t="shared" si="31"/>
        <v>4604</v>
      </c>
      <c r="N21" s="6">
        <v>357</v>
      </c>
      <c r="O21" s="6">
        <v>4247</v>
      </c>
      <c r="P21" s="15">
        <f t="shared" si="32"/>
        <v>7.7541268462206783E-2</v>
      </c>
      <c r="Q21" s="16"/>
      <c r="R21" s="7"/>
      <c r="S21" s="7"/>
      <c r="T21" s="17"/>
      <c r="U21" s="7"/>
      <c r="V21" s="7"/>
      <c r="W21" s="8"/>
      <c r="X21" s="2">
        <f t="shared" si="34"/>
        <v>0</v>
      </c>
      <c r="Y21" s="6"/>
      <c r="Z21" s="6"/>
      <c r="AA21" s="15"/>
      <c r="AB21" s="16"/>
      <c r="AC21" s="7"/>
      <c r="AD21" s="7"/>
      <c r="AE21" s="17"/>
      <c r="AF21" s="7"/>
      <c r="AG21" s="7"/>
      <c r="AH21" s="8"/>
      <c r="AI21" s="2"/>
      <c r="AJ21" s="6"/>
      <c r="AK21" s="6"/>
      <c r="AL21" s="15"/>
      <c r="AM21" s="14"/>
      <c r="AN21" s="3"/>
      <c r="AO21" s="3"/>
      <c r="AP21" s="15"/>
      <c r="AQ21" s="3"/>
      <c r="AR21" s="4"/>
      <c r="AS21" s="5"/>
      <c r="AT21" s="2"/>
      <c r="AU21" s="6"/>
      <c r="AV21" s="6"/>
      <c r="AW21" s="15"/>
      <c r="AX21" s="14"/>
      <c r="AY21" s="3"/>
      <c r="AZ21" s="3"/>
      <c r="BA21" s="15"/>
      <c r="BB21" s="3"/>
      <c r="BC21" s="4"/>
      <c r="BD21" s="5"/>
      <c r="BE21" s="2"/>
      <c r="BF21" s="6"/>
      <c r="BG21" s="6"/>
      <c r="BH21" s="15"/>
      <c r="BI21" s="14"/>
      <c r="BJ21" s="3"/>
      <c r="BK21" s="3"/>
      <c r="BL21" s="15"/>
      <c r="BM21" s="3"/>
      <c r="BN21" s="4"/>
      <c r="BO21" s="5"/>
    </row>
    <row r="22" spans="1:67" x14ac:dyDescent="0.25">
      <c r="A22" s="26">
        <v>1995</v>
      </c>
      <c r="B22" s="2">
        <f t="shared" si="28"/>
        <v>4952</v>
      </c>
      <c r="C22" s="3">
        <f t="shared" si="0"/>
        <v>361</v>
      </c>
      <c r="D22" s="3">
        <f t="shared" si="1"/>
        <v>4591</v>
      </c>
      <c r="E22" s="15">
        <f t="shared" si="29"/>
        <v>7.2899838449111465E-2</v>
      </c>
      <c r="F22" s="14"/>
      <c r="G22" s="3"/>
      <c r="H22" s="3"/>
      <c r="I22" s="15"/>
      <c r="J22" s="3">
        <f t="shared" si="48"/>
        <v>4952</v>
      </c>
      <c r="K22" s="27">
        <f t="shared" si="50"/>
        <v>1</v>
      </c>
      <c r="L22" s="5">
        <f t="shared" si="46"/>
        <v>7.2899838449111465E-2</v>
      </c>
      <c r="M22" s="2">
        <f t="shared" si="31"/>
        <v>4952</v>
      </c>
      <c r="N22" s="6">
        <v>361</v>
      </c>
      <c r="O22" s="6">
        <v>4591</v>
      </c>
      <c r="P22" s="15">
        <f t="shared" si="32"/>
        <v>7.2899838449111465E-2</v>
      </c>
      <c r="Q22" s="16"/>
      <c r="R22" s="7"/>
      <c r="S22" s="7"/>
      <c r="T22" s="17"/>
      <c r="U22" s="7"/>
      <c r="V22" s="7"/>
      <c r="W22" s="8"/>
      <c r="X22" s="2">
        <f t="shared" si="34"/>
        <v>0</v>
      </c>
      <c r="Y22" s="6"/>
      <c r="Z22" s="6"/>
      <c r="AA22" s="15"/>
      <c r="AB22" s="16"/>
      <c r="AC22" s="7"/>
      <c r="AD22" s="7"/>
      <c r="AE22" s="17"/>
      <c r="AF22" s="7"/>
      <c r="AG22" s="7"/>
      <c r="AH22" s="8"/>
      <c r="AI22" s="2"/>
      <c r="AJ22" s="6"/>
      <c r="AK22" s="6"/>
      <c r="AL22" s="15"/>
      <c r="AM22" s="14"/>
      <c r="AN22" s="3"/>
      <c r="AO22" s="3"/>
      <c r="AP22" s="15"/>
      <c r="AQ22" s="3"/>
      <c r="AR22" s="4"/>
      <c r="AS22" s="5"/>
      <c r="AT22" s="2"/>
      <c r="AU22" s="6"/>
      <c r="AV22" s="6"/>
      <c r="AW22" s="15"/>
      <c r="AX22" s="14"/>
      <c r="AY22" s="3"/>
      <c r="AZ22" s="3"/>
      <c r="BA22" s="15"/>
      <c r="BB22" s="3"/>
      <c r="BC22" s="4"/>
      <c r="BD22" s="5"/>
      <c r="BE22" s="2"/>
      <c r="BF22" s="6"/>
      <c r="BG22" s="6"/>
      <c r="BH22" s="15"/>
      <c r="BI22" s="14"/>
      <c r="BJ22" s="3"/>
      <c r="BK22" s="3"/>
      <c r="BL22" s="15"/>
      <c r="BM22" s="3"/>
      <c r="BN22" s="4"/>
      <c r="BO22" s="5"/>
    </row>
    <row r="23" spans="1:67" x14ac:dyDescent="0.25">
      <c r="A23" s="26">
        <v>1994</v>
      </c>
      <c r="B23" s="2">
        <f t="shared" si="28"/>
        <v>4782</v>
      </c>
      <c r="C23" s="3">
        <f t="shared" si="0"/>
        <v>321</v>
      </c>
      <c r="D23" s="3">
        <f t="shared" si="1"/>
        <v>4461</v>
      </c>
      <c r="E23" s="15">
        <f t="shared" si="29"/>
        <v>6.7126725219573399E-2</v>
      </c>
      <c r="F23" s="14"/>
      <c r="G23" s="3"/>
      <c r="H23" s="3"/>
      <c r="I23" s="15"/>
      <c r="J23" s="3">
        <f t="shared" si="48"/>
        <v>4782</v>
      </c>
      <c r="K23" s="27">
        <f t="shared" si="50"/>
        <v>1</v>
      </c>
      <c r="L23" s="5">
        <f t="shared" si="46"/>
        <v>6.7126725219573399E-2</v>
      </c>
      <c r="M23" s="2">
        <f t="shared" si="31"/>
        <v>4782</v>
      </c>
      <c r="N23" s="6">
        <v>321</v>
      </c>
      <c r="O23" s="6">
        <v>4461</v>
      </c>
      <c r="P23" s="15">
        <f t="shared" si="32"/>
        <v>6.7126725219573399E-2</v>
      </c>
      <c r="Q23" s="16"/>
      <c r="R23" s="7"/>
      <c r="S23" s="7"/>
      <c r="T23" s="17"/>
      <c r="U23" s="7"/>
      <c r="V23" s="7"/>
      <c r="W23" s="8"/>
      <c r="X23" s="2">
        <f t="shared" si="34"/>
        <v>0</v>
      </c>
      <c r="Y23" s="6"/>
      <c r="Z23" s="6"/>
      <c r="AA23" s="15"/>
      <c r="AB23" s="16"/>
      <c r="AC23" s="7"/>
      <c r="AD23" s="7"/>
      <c r="AE23" s="17"/>
      <c r="AF23" s="7"/>
      <c r="AG23" s="7"/>
      <c r="AH23" s="8"/>
      <c r="AI23" s="2"/>
      <c r="AJ23" s="6"/>
      <c r="AK23" s="6"/>
      <c r="AL23" s="15"/>
      <c r="AM23" s="14"/>
      <c r="AN23" s="3"/>
      <c r="AO23" s="3"/>
      <c r="AP23" s="15"/>
      <c r="AQ23" s="3"/>
      <c r="AR23" s="4"/>
      <c r="AS23" s="5"/>
      <c r="AT23" s="2"/>
      <c r="AU23" s="6"/>
      <c r="AV23" s="6"/>
      <c r="AW23" s="15"/>
      <c r="AX23" s="14"/>
      <c r="AY23" s="3"/>
      <c r="AZ23" s="3"/>
      <c r="BA23" s="15"/>
      <c r="BB23" s="3"/>
      <c r="BC23" s="4"/>
      <c r="BD23" s="5"/>
      <c r="BE23" s="2"/>
      <c r="BF23" s="6"/>
      <c r="BG23" s="6"/>
      <c r="BH23" s="15"/>
      <c r="BI23" s="14"/>
      <c r="BJ23" s="3"/>
      <c r="BK23" s="3"/>
      <c r="BL23" s="15"/>
      <c r="BM23" s="3"/>
      <c r="BN23" s="4"/>
      <c r="BO23" s="5"/>
    </row>
    <row r="24" spans="1:67" x14ac:dyDescent="0.25">
      <c r="A24" s="26">
        <v>1993</v>
      </c>
      <c r="B24" s="2">
        <f t="shared" si="28"/>
        <v>4719</v>
      </c>
      <c r="C24" s="3">
        <f t="shared" si="0"/>
        <v>342</v>
      </c>
      <c r="D24" s="3">
        <f t="shared" si="1"/>
        <v>4377</v>
      </c>
      <c r="E24" s="15">
        <f t="shared" si="29"/>
        <v>7.2472981563890648E-2</v>
      </c>
      <c r="F24" s="14"/>
      <c r="G24" s="3"/>
      <c r="H24" s="3"/>
      <c r="I24" s="15"/>
      <c r="J24" s="3">
        <f t="shared" si="48"/>
        <v>4719</v>
      </c>
      <c r="K24" s="27">
        <f t="shared" si="50"/>
        <v>1</v>
      </c>
      <c r="L24" s="5">
        <f t="shared" si="46"/>
        <v>7.2472981563890648E-2</v>
      </c>
      <c r="M24" s="2">
        <f t="shared" si="31"/>
        <v>4719</v>
      </c>
      <c r="N24" s="6">
        <v>342</v>
      </c>
      <c r="O24" s="6">
        <v>4377</v>
      </c>
      <c r="P24" s="15">
        <f t="shared" si="32"/>
        <v>7.2472981563890648E-2</v>
      </c>
      <c r="Q24" s="16"/>
      <c r="R24" s="7"/>
      <c r="S24" s="7"/>
      <c r="T24" s="17"/>
      <c r="U24" s="7"/>
      <c r="V24" s="7"/>
      <c r="W24" s="8"/>
      <c r="X24" s="2">
        <f t="shared" si="34"/>
        <v>0</v>
      </c>
      <c r="Y24" s="6"/>
      <c r="Z24" s="6"/>
      <c r="AA24" s="15"/>
      <c r="AB24" s="16"/>
      <c r="AC24" s="7"/>
      <c r="AD24" s="7"/>
      <c r="AE24" s="17"/>
      <c r="AF24" s="7"/>
      <c r="AG24" s="7"/>
      <c r="AH24" s="8"/>
      <c r="AI24" s="2"/>
      <c r="AJ24" s="6"/>
      <c r="AK24" s="6"/>
      <c r="AL24" s="15"/>
      <c r="AM24" s="14"/>
      <c r="AN24" s="3"/>
      <c r="AO24" s="3"/>
      <c r="AP24" s="15"/>
      <c r="AQ24" s="3"/>
      <c r="AR24" s="4"/>
      <c r="AS24" s="5"/>
      <c r="AT24" s="2"/>
      <c r="AU24" s="6"/>
      <c r="AV24" s="6"/>
      <c r="AW24" s="15"/>
      <c r="AX24" s="14"/>
      <c r="AY24" s="3"/>
      <c r="AZ24" s="3"/>
      <c r="BA24" s="15"/>
      <c r="BB24" s="3"/>
      <c r="BC24" s="4"/>
      <c r="BD24" s="5"/>
      <c r="BE24" s="2"/>
      <c r="BF24" s="6"/>
      <c r="BG24" s="6"/>
      <c r="BH24" s="15"/>
      <c r="BI24" s="14"/>
      <c r="BJ24" s="3"/>
      <c r="BK24" s="3"/>
      <c r="BL24" s="15"/>
      <c r="BM24" s="3"/>
      <c r="BN24" s="4"/>
      <c r="BO24" s="5"/>
    </row>
    <row r="25" spans="1:67" x14ac:dyDescent="0.25">
      <c r="A25" s="26">
        <v>1992</v>
      </c>
      <c r="B25" s="2">
        <f t="shared" si="28"/>
        <v>4548</v>
      </c>
      <c r="C25" s="3">
        <f t="shared" si="0"/>
        <v>321</v>
      </c>
      <c r="D25" s="3">
        <f t="shared" si="1"/>
        <v>4227</v>
      </c>
      <c r="E25" s="15">
        <f t="shared" si="29"/>
        <v>7.0580474934036935E-2</v>
      </c>
      <c r="F25" s="14"/>
      <c r="G25" s="3"/>
      <c r="H25" s="3"/>
      <c r="I25" s="15"/>
      <c r="J25" s="3">
        <f t="shared" si="48"/>
        <v>4548</v>
      </c>
      <c r="K25" s="27">
        <f t="shared" si="50"/>
        <v>1</v>
      </c>
      <c r="L25" s="5">
        <f t="shared" si="46"/>
        <v>7.0580474934036935E-2</v>
      </c>
      <c r="M25" s="2">
        <f t="shared" si="31"/>
        <v>4548</v>
      </c>
      <c r="N25" s="6">
        <v>321</v>
      </c>
      <c r="O25" s="6">
        <v>4227</v>
      </c>
      <c r="P25" s="15">
        <f t="shared" si="32"/>
        <v>7.0580474934036935E-2</v>
      </c>
      <c r="Q25" s="16"/>
      <c r="R25" s="7"/>
      <c r="S25" s="7"/>
      <c r="T25" s="17"/>
      <c r="U25" s="7"/>
      <c r="V25" s="7"/>
      <c r="W25" s="8"/>
      <c r="X25" s="2"/>
      <c r="Y25" s="6"/>
      <c r="Z25" s="6"/>
      <c r="AA25" s="15"/>
      <c r="AB25" s="16"/>
      <c r="AC25" s="7"/>
      <c r="AD25" s="7"/>
      <c r="AE25" s="17"/>
      <c r="AF25" s="7"/>
      <c r="AG25" s="7"/>
      <c r="AH25" s="8"/>
      <c r="AI25" s="2"/>
      <c r="AJ25" s="6"/>
      <c r="AK25" s="6"/>
      <c r="AL25" s="15"/>
      <c r="AM25" s="14"/>
      <c r="AN25" s="3"/>
      <c r="AO25" s="3"/>
      <c r="AP25" s="15"/>
      <c r="AQ25" s="3"/>
      <c r="AR25" s="4"/>
      <c r="AS25" s="5"/>
      <c r="AT25" s="2"/>
      <c r="AU25" s="6"/>
      <c r="AV25" s="6"/>
      <c r="AW25" s="15"/>
      <c r="AX25" s="14"/>
      <c r="AY25" s="3"/>
      <c r="AZ25" s="3"/>
      <c r="BA25" s="15"/>
      <c r="BB25" s="3"/>
      <c r="BC25" s="4"/>
      <c r="BD25" s="5"/>
      <c r="BE25" s="2"/>
      <c r="BF25" s="6"/>
      <c r="BG25" s="6"/>
      <c r="BH25" s="15"/>
      <c r="BI25" s="14"/>
      <c r="BJ25" s="3"/>
      <c r="BK25" s="3"/>
      <c r="BL25" s="15"/>
      <c r="BM25" s="3"/>
      <c r="BN25" s="4"/>
      <c r="BO25" s="5"/>
    </row>
    <row r="26" spans="1:67" x14ac:dyDescent="0.25">
      <c r="A26" s="26">
        <v>1991</v>
      </c>
      <c r="B26" s="2">
        <f t="shared" si="28"/>
        <v>5123</v>
      </c>
      <c r="C26" s="3">
        <f t="shared" si="0"/>
        <v>349</v>
      </c>
      <c r="D26" s="3">
        <f t="shared" si="1"/>
        <v>4774</v>
      </c>
      <c r="E26" s="15">
        <f t="shared" si="29"/>
        <v>6.8124146008198327E-2</v>
      </c>
      <c r="F26" s="14"/>
      <c r="G26" s="3"/>
      <c r="H26" s="3"/>
      <c r="I26" s="15"/>
      <c r="J26" s="3">
        <f t="shared" si="48"/>
        <v>5123</v>
      </c>
      <c r="K26" s="27">
        <f t="shared" si="50"/>
        <v>1</v>
      </c>
      <c r="L26" s="5">
        <f t="shared" si="46"/>
        <v>6.8124146008198327E-2</v>
      </c>
      <c r="M26" s="2">
        <f t="shared" si="31"/>
        <v>5123</v>
      </c>
      <c r="N26" s="6">
        <v>349</v>
      </c>
      <c r="O26" s="6">
        <v>4774</v>
      </c>
      <c r="P26" s="15">
        <f t="shared" si="32"/>
        <v>6.8124146008198327E-2</v>
      </c>
      <c r="Q26" s="16"/>
      <c r="R26" s="7"/>
      <c r="S26" s="7"/>
      <c r="T26" s="17"/>
      <c r="U26" s="7"/>
      <c r="V26" s="7"/>
      <c r="W26" s="8"/>
      <c r="X26" s="2"/>
      <c r="Y26" s="6"/>
      <c r="Z26" s="6"/>
      <c r="AA26" s="15"/>
      <c r="AB26" s="16"/>
      <c r="AC26" s="7"/>
      <c r="AD26" s="7"/>
      <c r="AE26" s="17"/>
      <c r="AF26" s="7"/>
      <c r="AG26" s="7"/>
      <c r="AH26" s="8"/>
      <c r="AI26" s="2"/>
      <c r="AJ26" s="6"/>
      <c r="AK26" s="6"/>
      <c r="AL26" s="15"/>
      <c r="AM26" s="14"/>
      <c r="AN26" s="3"/>
      <c r="AO26" s="3"/>
      <c r="AP26" s="15"/>
      <c r="AQ26" s="3"/>
      <c r="AR26" s="4"/>
      <c r="AS26" s="5"/>
      <c r="AT26" s="2"/>
      <c r="AU26" s="6"/>
      <c r="AV26" s="6"/>
      <c r="AW26" s="15"/>
      <c r="AX26" s="14"/>
      <c r="AY26" s="3"/>
      <c r="AZ26" s="3"/>
      <c r="BA26" s="15"/>
      <c r="BB26" s="3"/>
      <c r="BC26" s="4"/>
      <c r="BD26" s="5"/>
      <c r="BE26" s="2"/>
      <c r="BF26" s="6"/>
      <c r="BG26" s="6"/>
      <c r="BH26" s="15"/>
      <c r="BI26" s="14"/>
      <c r="BJ26" s="3"/>
      <c r="BK26" s="3"/>
      <c r="BL26" s="15"/>
      <c r="BM26" s="3"/>
      <c r="BN26" s="4"/>
      <c r="BO26" s="5"/>
    </row>
    <row r="27" spans="1:67" x14ac:dyDescent="0.25">
      <c r="A27" s="26">
        <v>1990</v>
      </c>
      <c r="B27" s="2">
        <f t="shared" si="28"/>
        <v>3901</v>
      </c>
      <c r="C27" s="3">
        <f t="shared" si="0"/>
        <v>254</v>
      </c>
      <c r="D27" s="3">
        <f t="shared" si="1"/>
        <v>3647</v>
      </c>
      <c r="E27" s="15">
        <f t="shared" si="29"/>
        <v>6.5111509869264297E-2</v>
      </c>
      <c r="F27" s="14"/>
      <c r="G27" s="3"/>
      <c r="H27" s="3"/>
      <c r="I27" s="15"/>
      <c r="J27" s="3">
        <f t="shared" si="48"/>
        <v>3901</v>
      </c>
      <c r="K27" s="27">
        <f t="shared" si="50"/>
        <v>1</v>
      </c>
      <c r="L27" s="5">
        <f t="shared" si="46"/>
        <v>6.5111509869264297E-2</v>
      </c>
      <c r="M27" s="2">
        <f t="shared" si="31"/>
        <v>3901</v>
      </c>
      <c r="N27" s="6">
        <v>254</v>
      </c>
      <c r="O27" s="6">
        <v>3647</v>
      </c>
      <c r="P27" s="15">
        <f t="shared" si="32"/>
        <v>6.5111509869264297E-2</v>
      </c>
      <c r="Q27" s="16"/>
      <c r="R27" s="7"/>
      <c r="S27" s="7"/>
      <c r="T27" s="17"/>
      <c r="U27" s="7"/>
      <c r="V27" s="7"/>
      <c r="W27" s="8"/>
      <c r="X27" s="2"/>
      <c r="Y27" s="6"/>
      <c r="Z27" s="6"/>
      <c r="AA27" s="15"/>
      <c r="AB27" s="16"/>
      <c r="AC27" s="7"/>
      <c r="AD27" s="7"/>
      <c r="AE27" s="17"/>
      <c r="AF27" s="7"/>
      <c r="AG27" s="7"/>
      <c r="AH27" s="8"/>
      <c r="AI27" s="2"/>
      <c r="AJ27" s="6"/>
      <c r="AK27" s="6"/>
      <c r="AL27" s="15"/>
      <c r="AM27" s="14"/>
      <c r="AN27" s="3"/>
      <c r="AO27" s="3"/>
      <c r="AP27" s="15"/>
      <c r="AQ27" s="3"/>
      <c r="AR27" s="4"/>
      <c r="AS27" s="5"/>
      <c r="AT27" s="2"/>
      <c r="AU27" s="6"/>
      <c r="AV27" s="6"/>
      <c r="AW27" s="15"/>
      <c r="AX27" s="14"/>
      <c r="AY27" s="3"/>
      <c r="AZ27" s="3"/>
      <c r="BA27" s="15"/>
      <c r="BB27" s="3"/>
      <c r="BC27" s="4"/>
      <c r="BD27" s="5"/>
      <c r="BE27" s="2"/>
      <c r="BF27" s="6"/>
      <c r="BG27" s="6"/>
      <c r="BH27" s="15"/>
      <c r="BI27" s="14"/>
      <c r="BJ27" s="3"/>
      <c r="BK27" s="3"/>
      <c r="BL27" s="15"/>
      <c r="BM27" s="3"/>
      <c r="BN27" s="4"/>
      <c r="BO27" s="5"/>
    </row>
    <row r="28" spans="1:67" x14ac:dyDescent="0.25">
      <c r="A28" s="26">
        <v>1989</v>
      </c>
      <c r="B28" s="2">
        <f t="shared" si="28"/>
        <v>2686</v>
      </c>
      <c r="C28" s="3">
        <f t="shared" si="0"/>
        <v>143</v>
      </c>
      <c r="D28" s="3">
        <f t="shared" si="1"/>
        <v>2543</v>
      </c>
      <c r="E28" s="15">
        <f t="shared" si="29"/>
        <v>5.323901712583768E-2</v>
      </c>
      <c r="F28" s="14"/>
      <c r="G28" s="3"/>
      <c r="H28" s="3"/>
      <c r="I28" s="15"/>
      <c r="J28" s="3">
        <f t="shared" si="48"/>
        <v>2686</v>
      </c>
      <c r="K28" s="27">
        <f t="shared" si="50"/>
        <v>1</v>
      </c>
      <c r="L28" s="5">
        <f t="shared" si="46"/>
        <v>5.323901712583768E-2</v>
      </c>
      <c r="M28" s="2">
        <f t="shared" si="31"/>
        <v>2686</v>
      </c>
      <c r="N28" s="6">
        <v>143</v>
      </c>
      <c r="O28" s="6">
        <v>2543</v>
      </c>
      <c r="P28" s="15">
        <f t="shared" si="32"/>
        <v>5.323901712583768E-2</v>
      </c>
      <c r="Q28" s="16"/>
      <c r="R28" s="7"/>
      <c r="S28" s="7"/>
      <c r="T28" s="17"/>
      <c r="U28" s="7"/>
      <c r="V28" s="7"/>
      <c r="W28" s="8"/>
      <c r="X28" s="2"/>
      <c r="Y28" s="6"/>
      <c r="Z28" s="6"/>
      <c r="AA28" s="15"/>
      <c r="AB28" s="16"/>
      <c r="AC28" s="7"/>
      <c r="AD28" s="7"/>
      <c r="AE28" s="17"/>
      <c r="AF28" s="7"/>
      <c r="AG28" s="7"/>
      <c r="AH28" s="8"/>
      <c r="AI28" s="2"/>
      <c r="AJ28" s="6"/>
      <c r="AK28" s="6"/>
      <c r="AL28" s="15"/>
      <c r="AM28" s="14"/>
      <c r="AN28" s="3"/>
      <c r="AO28" s="3"/>
      <c r="AP28" s="15"/>
      <c r="AQ28" s="3"/>
      <c r="AR28" s="4"/>
      <c r="AS28" s="5"/>
      <c r="AT28" s="2"/>
      <c r="AU28" s="6"/>
      <c r="AV28" s="6"/>
      <c r="AW28" s="15"/>
      <c r="AX28" s="14"/>
      <c r="AY28" s="3"/>
      <c r="AZ28" s="3"/>
      <c r="BA28" s="15"/>
      <c r="BB28" s="3"/>
      <c r="BC28" s="4"/>
      <c r="BD28" s="5"/>
      <c r="BE28" s="2"/>
      <c r="BF28" s="6"/>
      <c r="BG28" s="6"/>
      <c r="BH28" s="15"/>
      <c r="BI28" s="14"/>
      <c r="BJ28" s="3"/>
      <c r="BK28" s="3"/>
      <c r="BL28" s="15"/>
      <c r="BM28" s="3"/>
      <c r="BN28" s="4"/>
      <c r="BO28" s="5"/>
    </row>
    <row r="29" spans="1:67" x14ac:dyDescent="0.25">
      <c r="A29" s="26">
        <v>1988</v>
      </c>
      <c r="B29" s="2">
        <f t="shared" si="28"/>
        <v>2278</v>
      </c>
      <c r="C29" s="3">
        <f t="shared" si="0"/>
        <v>97</v>
      </c>
      <c r="D29" s="3">
        <f t="shared" si="1"/>
        <v>2181</v>
      </c>
      <c r="E29" s="15">
        <f t="shared" si="29"/>
        <v>4.2581211589113259E-2</v>
      </c>
      <c r="F29" s="14"/>
      <c r="G29" s="3"/>
      <c r="H29" s="3"/>
      <c r="I29" s="15"/>
      <c r="J29" s="3">
        <f t="shared" si="48"/>
        <v>2278</v>
      </c>
      <c r="K29" s="27">
        <f t="shared" si="50"/>
        <v>1</v>
      </c>
      <c r="L29" s="5">
        <f t="shared" si="46"/>
        <v>4.2581211589113259E-2</v>
      </c>
      <c r="M29" s="2">
        <f t="shared" si="31"/>
        <v>2278</v>
      </c>
      <c r="N29" s="6">
        <v>97</v>
      </c>
      <c r="O29" s="6">
        <v>2181</v>
      </c>
      <c r="P29" s="15">
        <f t="shared" si="32"/>
        <v>4.2581211589113259E-2</v>
      </c>
      <c r="Q29" s="16"/>
      <c r="R29" s="7"/>
      <c r="S29" s="7"/>
      <c r="T29" s="17"/>
      <c r="U29" s="7"/>
      <c r="V29" s="7"/>
      <c r="W29" s="8"/>
      <c r="X29" s="2"/>
      <c r="Y29" s="6"/>
      <c r="Z29" s="6"/>
      <c r="AA29" s="15"/>
      <c r="AB29" s="16"/>
      <c r="AC29" s="7"/>
      <c r="AD29" s="7"/>
      <c r="AE29" s="17"/>
      <c r="AF29" s="7"/>
      <c r="AG29" s="7"/>
      <c r="AH29" s="8"/>
      <c r="AI29" s="2"/>
      <c r="AJ29" s="6"/>
      <c r="AK29" s="6"/>
      <c r="AL29" s="15"/>
      <c r="AM29" s="14"/>
      <c r="AN29" s="3"/>
      <c r="AO29" s="3"/>
      <c r="AP29" s="15"/>
      <c r="AQ29" s="3"/>
      <c r="AR29" s="4"/>
      <c r="AS29" s="5"/>
      <c r="AT29" s="2"/>
      <c r="AU29" s="6"/>
      <c r="AV29" s="6"/>
      <c r="AW29" s="15"/>
      <c r="AX29" s="14"/>
      <c r="AY29" s="3"/>
      <c r="AZ29" s="3"/>
      <c r="BA29" s="15"/>
      <c r="BB29" s="3"/>
      <c r="BC29" s="4"/>
      <c r="BD29" s="5"/>
      <c r="BE29" s="2"/>
      <c r="BF29" s="6"/>
      <c r="BG29" s="6"/>
      <c r="BH29" s="15"/>
      <c r="BI29" s="14"/>
      <c r="BJ29" s="3"/>
      <c r="BK29" s="3"/>
      <c r="BL29" s="15"/>
      <c r="BM29" s="3"/>
      <c r="BN29" s="4"/>
      <c r="BO29" s="5"/>
    </row>
    <row r="30" spans="1:67" x14ac:dyDescent="0.25">
      <c r="A30" s="26">
        <v>1987</v>
      </c>
      <c r="B30" s="2">
        <f t="shared" si="28"/>
        <v>2269</v>
      </c>
      <c r="C30" s="3">
        <f t="shared" si="0"/>
        <v>96</v>
      </c>
      <c r="D30" s="3">
        <f t="shared" si="1"/>
        <v>2173</v>
      </c>
      <c r="E30" s="15">
        <f t="shared" si="29"/>
        <v>4.2309387395328336E-2</v>
      </c>
      <c r="F30" s="14"/>
      <c r="G30" s="3"/>
      <c r="H30" s="3"/>
      <c r="I30" s="15"/>
      <c r="J30" s="3">
        <f t="shared" si="48"/>
        <v>2269</v>
      </c>
      <c r="K30" s="27">
        <f t="shared" si="50"/>
        <v>1</v>
      </c>
      <c r="L30" s="5">
        <f t="shared" si="46"/>
        <v>4.2309387395328336E-2</v>
      </c>
      <c r="M30" s="2">
        <f t="shared" si="31"/>
        <v>2269</v>
      </c>
      <c r="N30" s="6">
        <v>96</v>
      </c>
      <c r="O30" s="6">
        <v>2173</v>
      </c>
      <c r="P30" s="15">
        <f t="shared" si="32"/>
        <v>4.2309387395328336E-2</v>
      </c>
      <c r="Q30" s="16"/>
      <c r="R30" s="7"/>
      <c r="S30" s="7"/>
      <c r="T30" s="17"/>
      <c r="U30" s="7"/>
      <c r="V30" s="7"/>
      <c r="W30" s="8"/>
      <c r="X30" s="2"/>
      <c r="Y30" s="6"/>
      <c r="Z30" s="6"/>
      <c r="AA30" s="15"/>
      <c r="AB30" s="16"/>
      <c r="AC30" s="7"/>
      <c r="AD30" s="7"/>
      <c r="AE30" s="17"/>
      <c r="AF30" s="7"/>
      <c r="AG30" s="7"/>
      <c r="AH30" s="8"/>
      <c r="AI30" s="2"/>
      <c r="AJ30" s="6"/>
      <c r="AK30" s="6"/>
      <c r="AL30" s="15"/>
      <c r="AM30" s="14"/>
      <c r="AN30" s="3"/>
      <c r="AO30" s="3"/>
      <c r="AP30" s="15"/>
      <c r="AQ30" s="3"/>
      <c r="AR30" s="4"/>
      <c r="AS30" s="5"/>
      <c r="AT30" s="2"/>
      <c r="AU30" s="6"/>
      <c r="AV30" s="6"/>
      <c r="AW30" s="15"/>
      <c r="AX30" s="14"/>
      <c r="AY30" s="3"/>
      <c r="AZ30" s="3"/>
      <c r="BA30" s="15"/>
      <c r="BB30" s="3"/>
      <c r="BC30" s="4"/>
      <c r="BD30" s="5"/>
      <c r="BE30" s="2"/>
      <c r="BF30" s="6"/>
      <c r="BG30" s="6"/>
      <c r="BH30" s="15"/>
      <c r="BI30" s="14"/>
      <c r="BJ30" s="3"/>
      <c r="BK30" s="3"/>
      <c r="BL30" s="15"/>
      <c r="BM30" s="3"/>
      <c r="BN30" s="4"/>
      <c r="BO30" s="5"/>
    </row>
    <row r="31" spans="1:67" x14ac:dyDescent="0.25">
      <c r="A31" s="26">
        <v>1986</v>
      </c>
      <c r="B31" s="2">
        <f t="shared" si="28"/>
        <v>2070</v>
      </c>
      <c r="C31" s="3">
        <f t="shared" si="0"/>
        <v>85</v>
      </c>
      <c r="D31" s="3">
        <f t="shared" si="1"/>
        <v>1985</v>
      </c>
      <c r="E31" s="15">
        <f t="shared" si="29"/>
        <v>4.1062801932367152E-2</v>
      </c>
      <c r="F31" s="14"/>
      <c r="G31" s="3"/>
      <c r="H31" s="3"/>
      <c r="I31" s="15"/>
      <c r="J31" s="3">
        <f t="shared" si="48"/>
        <v>2070</v>
      </c>
      <c r="K31" s="27">
        <f t="shared" si="50"/>
        <v>1</v>
      </c>
      <c r="L31" s="5">
        <f t="shared" si="46"/>
        <v>4.1062801932367152E-2</v>
      </c>
      <c r="M31" s="2">
        <f t="shared" si="31"/>
        <v>2070</v>
      </c>
      <c r="N31" s="6">
        <v>85</v>
      </c>
      <c r="O31" s="6">
        <v>1985</v>
      </c>
      <c r="P31" s="15">
        <f t="shared" si="32"/>
        <v>4.1062801932367152E-2</v>
      </c>
      <c r="Q31" s="16"/>
      <c r="R31" s="7"/>
      <c r="S31" s="7"/>
      <c r="T31" s="17"/>
      <c r="U31" s="7"/>
      <c r="V31" s="7"/>
      <c r="W31" s="8"/>
      <c r="X31" s="2"/>
      <c r="Y31" s="6"/>
      <c r="Z31" s="6"/>
      <c r="AA31" s="15"/>
      <c r="AB31" s="16"/>
      <c r="AC31" s="7"/>
      <c r="AD31" s="7"/>
      <c r="AE31" s="17"/>
      <c r="AF31" s="7"/>
      <c r="AG31" s="7"/>
      <c r="AH31" s="8"/>
      <c r="AI31" s="2"/>
      <c r="AJ31" s="6"/>
      <c r="AK31" s="6"/>
      <c r="AL31" s="15"/>
      <c r="AM31" s="14"/>
      <c r="AN31" s="3"/>
      <c r="AO31" s="3"/>
      <c r="AP31" s="15"/>
      <c r="AQ31" s="3"/>
      <c r="AR31" s="4"/>
      <c r="AS31" s="5"/>
      <c r="AT31" s="2"/>
      <c r="AU31" s="6"/>
      <c r="AV31" s="6"/>
      <c r="AW31" s="15"/>
      <c r="AX31" s="14"/>
      <c r="AY31" s="3"/>
      <c r="AZ31" s="3"/>
      <c r="BA31" s="15"/>
      <c r="BB31" s="3"/>
      <c r="BC31" s="4"/>
      <c r="BD31" s="5"/>
      <c r="BE31" s="2"/>
      <c r="BF31" s="6"/>
      <c r="BG31" s="6"/>
      <c r="BH31" s="15"/>
      <c r="BI31" s="14"/>
      <c r="BJ31" s="3"/>
      <c r="BK31" s="3"/>
      <c r="BL31" s="15"/>
      <c r="BM31" s="3"/>
      <c r="BN31" s="4"/>
      <c r="BO31" s="5"/>
    </row>
    <row r="32" spans="1:67" x14ac:dyDescent="0.25">
      <c r="A32" s="26">
        <v>1985</v>
      </c>
      <c r="B32" s="2">
        <f t="shared" si="28"/>
        <v>1967</v>
      </c>
      <c r="C32" s="3">
        <f t="shared" si="0"/>
        <v>82</v>
      </c>
      <c r="D32" s="3">
        <f t="shared" si="1"/>
        <v>1885</v>
      </c>
      <c r="E32" s="15">
        <f t="shared" si="29"/>
        <v>4.1687849517031014E-2</v>
      </c>
      <c r="F32" s="14"/>
      <c r="G32" s="3"/>
      <c r="H32" s="3"/>
      <c r="I32" s="15"/>
      <c r="J32" s="3">
        <f t="shared" si="48"/>
        <v>1967</v>
      </c>
      <c r="K32" s="27">
        <f t="shared" si="50"/>
        <v>1</v>
      </c>
      <c r="L32" s="5">
        <f t="shared" si="46"/>
        <v>4.1687849517031014E-2</v>
      </c>
      <c r="M32" s="2">
        <f t="shared" si="31"/>
        <v>1967</v>
      </c>
      <c r="N32" s="6">
        <v>82</v>
      </c>
      <c r="O32" s="6">
        <v>1885</v>
      </c>
      <c r="P32" s="15">
        <f t="shared" si="32"/>
        <v>4.1687849517031014E-2</v>
      </c>
      <c r="Q32" s="16"/>
      <c r="R32" s="7"/>
      <c r="S32" s="7"/>
      <c r="T32" s="17"/>
      <c r="U32" s="7"/>
      <c r="V32" s="7"/>
      <c r="W32" s="8"/>
      <c r="X32" s="2"/>
      <c r="Y32" s="6"/>
      <c r="Z32" s="6"/>
      <c r="AA32" s="15"/>
      <c r="AB32" s="16"/>
      <c r="AC32" s="7"/>
      <c r="AD32" s="7"/>
      <c r="AE32" s="17"/>
      <c r="AF32" s="7"/>
      <c r="AG32" s="7"/>
      <c r="AH32" s="8"/>
      <c r="AI32" s="2"/>
      <c r="AJ32" s="6"/>
      <c r="AK32" s="6"/>
      <c r="AL32" s="15"/>
      <c r="AM32" s="14"/>
      <c r="AN32" s="3"/>
      <c r="AO32" s="3"/>
      <c r="AP32" s="15"/>
      <c r="AQ32" s="3"/>
      <c r="AR32" s="4"/>
      <c r="AS32" s="5"/>
      <c r="AT32" s="2"/>
      <c r="AU32" s="6"/>
      <c r="AV32" s="6"/>
      <c r="AW32" s="15"/>
      <c r="AX32" s="14"/>
      <c r="AY32" s="3"/>
      <c r="AZ32" s="3"/>
      <c r="BA32" s="15"/>
      <c r="BB32" s="3"/>
      <c r="BC32" s="4"/>
      <c r="BD32" s="5"/>
      <c r="BE32" s="2"/>
      <c r="BF32" s="6"/>
      <c r="BG32" s="6"/>
      <c r="BH32" s="15"/>
      <c r="BI32" s="14"/>
      <c r="BJ32" s="3"/>
      <c r="BK32" s="3"/>
      <c r="BL32" s="15"/>
      <c r="BM32" s="3"/>
      <c r="BN32" s="4"/>
      <c r="BO32" s="5"/>
    </row>
    <row r="33" spans="1:67" ht="15.75" thickBot="1" x14ac:dyDescent="0.3">
      <c r="A33" s="26">
        <v>1984</v>
      </c>
      <c r="B33" s="9">
        <f t="shared" si="28"/>
        <v>794</v>
      </c>
      <c r="C33" s="30">
        <f t="shared" si="0"/>
        <v>25</v>
      </c>
      <c r="D33" s="30">
        <f t="shared" si="1"/>
        <v>769</v>
      </c>
      <c r="E33" s="18">
        <f t="shared" si="29"/>
        <v>3.1486146095717885E-2</v>
      </c>
      <c r="F33" s="29"/>
      <c r="G33" s="30"/>
      <c r="H33" s="30"/>
      <c r="I33" s="18"/>
      <c r="J33" s="30">
        <f t="shared" si="48"/>
        <v>794</v>
      </c>
      <c r="K33" s="32">
        <f t="shared" si="50"/>
        <v>1</v>
      </c>
      <c r="L33" s="28">
        <f t="shared" si="46"/>
        <v>3.1486146095717885E-2</v>
      </c>
      <c r="M33" s="9">
        <f t="shared" si="31"/>
        <v>794</v>
      </c>
      <c r="N33" s="10">
        <v>25</v>
      </c>
      <c r="O33" s="10">
        <v>769</v>
      </c>
      <c r="P33" s="18">
        <f t="shared" si="32"/>
        <v>3.1486146095717885E-2</v>
      </c>
      <c r="Q33" s="19"/>
      <c r="R33" s="12"/>
      <c r="S33" s="12"/>
      <c r="T33" s="20"/>
      <c r="U33" s="12"/>
      <c r="V33" s="12"/>
      <c r="W33" s="13"/>
      <c r="X33" s="9"/>
      <c r="Y33" s="10"/>
      <c r="Z33" s="10"/>
      <c r="AA33" s="18"/>
      <c r="AB33" s="19"/>
      <c r="AC33" s="12"/>
      <c r="AD33" s="12"/>
      <c r="AE33" s="20"/>
      <c r="AF33" s="12"/>
      <c r="AG33" s="12"/>
      <c r="AH33" s="13"/>
      <c r="AI33" s="9"/>
      <c r="AJ33" s="10"/>
      <c r="AK33" s="10"/>
      <c r="AL33" s="18"/>
      <c r="AM33" s="29"/>
      <c r="AN33" s="30"/>
      <c r="AO33" s="30"/>
      <c r="AP33" s="18"/>
      <c r="AQ33" s="30"/>
      <c r="AR33" s="11"/>
      <c r="AS33" s="28"/>
      <c r="AT33" s="9"/>
      <c r="AU33" s="10"/>
      <c r="AV33" s="10"/>
      <c r="AW33" s="18"/>
      <c r="AX33" s="29"/>
      <c r="AY33" s="30"/>
      <c r="AZ33" s="30"/>
      <c r="BA33" s="18"/>
      <c r="BB33" s="30"/>
      <c r="BC33" s="11"/>
      <c r="BD33" s="28"/>
      <c r="BE33" s="9"/>
      <c r="BF33" s="10"/>
      <c r="BG33" s="10"/>
      <c r="BH33" s="18"/>
      <c r="BI33" s="29"/>
      <c r="BJ33" s="30"/>
      <c r="BK33" s="30"/>
      <c r="BL33" s="18"/>
      <c r="BM33" s="30"/>
      <c r="BN33" s="11"/>
      <c r="BO33" s="28"/>
    </row>
    <row r="34" spans="1:67" ht="15.75" thickBot="1" x14ac:dyDescent="0.3">
      <c r="B34" s="34">
        <f>SUM(B3:B33)</f>
        <v>214338</v>
      </c>
      <c r="C34" s="35">
        <f t="shared" ref="C34:F34" si="51">SUM(C3:C33)</f>
        <v>26146</v>
      </c>
      <c r="D34" s="35">
        <f t="shared" si="51"/>
        <v>188192</v>
      </c>
      <c r="E34" s="36">
        <f t="shared" si="29"/>
        <v>0.12198490235049314</v>
      </c>
      <c r="F34" s="35">
        <f t="shared" si="51"/>
        <v>244235</v>
      </c>
      <c r="G34" s="35">
        <f t="shared" ref="G34" si="52">SUM(G3:G33)</f>
        <v>66066</v>
      </c>
      <c r="H34" s="35">
        <f t="shared" ref="H34" si="53">SUM(H3:H33)</f>
        <v>178169</v>
      </c>
      <c r="I34" s="36">
        <f t="shared" ref="I34" si="54">G34/F34</f>
        <v>0.27050177083546584</v>
      </c>
      <c r="J34" s="35">
        <f>B34+F34</f>
        <v>458573</v>
      </c>
      <c r="K34" s="38">
        <f>B34/J34</f>
        <v>0.46740213662819224</v>
      </c>
      <c r="L34" s="37">
        <f t="shared" si="46"/>
        <v>0.20108466918026138</v>
      </c>
      <c r="M34" s="34">
        <f>SUM(M3:M33)</f>
        <v>161645</v>
      </c>
      <c r="N34" s="35">
        <f t="shared" ref="N34" si="55">SUM(N3:N33)</f>
        <v>19394</v>
      </c>
      <c r="O34" s="35">
        <f t="shared" ref="O34" si="56">SUM(O3:O33)</f>
        <v>142251</v>
      </c>
      <c r="P34" s="36">
        <f t="shared" si="32"/>
        <v>0.1199789662532092</v>
      </c>
      <c r="Q34" s="35">
        <f t="shared" ref="Q34" si="57">SUM(Q3:Q33)</f>
        <v>90362</v>
      </c>
      <c r="R34" s="35">
        <f t="shared" ref="R34" si="58">SUM(R3:R33)</f>
        <v>26807</v>
      </c>
      <c r="S34" s="35">
        <f t="shared" ref="S34" si="59">SUM(S3:S33)</f>
        <v>63555</v>
      </c>
      <c r="T34" s="36">
        <f t="shared" ref="T34" si="60">R34/Q34</f>
        <v>0.29666231380447533</v>
      </c>
      <c r="U34" s="35">
        <f>M34+Q34</f>
        <v>252007</v>
      </c>
      <c r="V34" s="38">
        <f>(M34-M13-M14-M15-M16-M17-M18-M19-M20-M21-M22-M23-M24-M25-M26-M27-M28-M29-M30-M31-M32-M33)/(U34-M13-M14-M15-M16-M17-M18-M19-M20-M21-M22-M23-M24-M25-M26-M27-M28-M29-M30-M31-M32-M33)</f>
        <v>0.39113267300047166</v>
      </c>
      <c r="W34" s="37">
        <f>(N34+R34)/(M34+Q34)</f>
        <v>0.18333220902593975</v>
      </c>
      <c r="X34" s="34">
        <f>SUM(X3:X33)</f>
        <v>21132</v>
      </c>
      <c r="Y34" s="35">
        <f t="shared" ref="Y34" si="61">SUM(Y3:Y33)</f>
        <v>2078</v>
      </c>
      <c r="Z34" s="35">
        <f t="shared" ref="Z34" si="62">SUM(Z3:Z33)</f>
        <v>15556</v>
      </c>
      <c r="AA34" s="36">
        <f t="shared" ref="AA34" si="63">Y34/X34</f>
        <v>9.8334279765284874E-2</v>
      </c>
      <c r="AB34" s="35">
        <f t="shared" ref="AB34" si="64">SUM(AB3:AB33)</f>
        <v>27410</v>
      </c>
      <c r="AC34" s="35">
        <f t="shared" ref="AC34" si="65">SUM(AC3:AC33)</f>
        <v>5465</v>
      </c>
      <c r="AD34" s="35">
        <f t="shared" ref="AD34" si="66">SUM(AD3:AD33)</f>
        <v>16582</v>
      </c>
      <c r="AE34" s="36">
        <f t="shared" ref="AE34" si="67">AC34/AB34</f>
        <v>0.19937978839839474</v>
      </c>
      <c r="AF34" s="35">
        <f>X34+AB34</f>
        <v>48542</v>
      </c>
      <c r="AG34" s="38">
        <f>(X34-X14-X15-X16-X17-X18-X19-X20-X21-X22-X23-X24)/(AF34-X14-X15-X16-X17-X18-X19-X20-X21-X22-X23-X24)</f>
        <v>0.28095487932843649</v>
      </c>
      <c r="AH34" s="37">
        <f>(Y34+AC34)/(X34+AB34)</f>
        <v>0.15539120761402497</v>
      </c>
      <c r="AI34" s="34">
        <f>SUM(AI3:AI33)</f>
        <v>15497</v>
      </c>
      <c r="AJ34" s="35">
        <f t="shared" ref="AJ34" si="68">SUM(AJ3:AJ33)</f>
        <v>2134</v>
      </c>
      <c r="AK34" s="35">
        <f t="shared" ref="AK34" si="69">SUM(AK3:AK33)</f>
        <v>13363</v>
      </c>
      <c r="AL34" s="36">
        <f t="shared" ref="AL34" si="70">AJ34/AI34</f>
        <v>0.13770407175582372</v>
      </c>
      <c r="AM34" s="35">
        <f t="shared" ref="AM34" si="71">SUM(AM3:AM33)</f>
        <v>75596</v>
      </c>
      <c r="AN34" s="35">
        <f t="shared" ref="AN34" si="72">SUM(AN3:AN33)</f>
        <v>21111</v>
      </c>
      <c r="AO34" s="35">
        <f t="shared" ref="AO34" si="73">SUM(AO3:AO33)</f>
        <v>54485</v>
      </c>
      <c r="AP34" s="36">
        <f t="shared" ref="AP34" si="74">AN34/AM34</f>
        <v>0.27926080745012966</v>
      </c>
      <c r="AQ34" s="35">
        <f>AI34+AM34</f>
        <v>91093</v>
      </c>
      <c r="AR34" s="38">
        <f>(AI34)/(AQ34)</f>
        <v>0.17012284149166237</v>
      </c>
      <c r="AS34" s="37">
        <f>(AJ34+AN34)/(AI34+AM34)</f>
        <v>0.25517877334153011</v>
      </c>
      <c r="AT34" s="34">
        <f>SUM(AT3:AT33)</f>
        <v>13434</v>
      </c>
      <c r="AU34" s="35">
        <f t="shared" ref="AU34" si="75">SUM(AU3:AU33)</f>
        <v>1535</v>
      </c>
      <c r="AV34" s="35">
        <f t="shared" ref="AV34" si="76">SUM(AV3:AV33)</f>
        <v>11899</v>
      </c>
      <c r="AW34" s="36">
        <f t="shared" ref="AW34" si="77">AU34/AT34</f>
        <v>0.11426231948786661</v>
      </c>
      <c r="AX34" s="35">
        <f t="shared" ref="AX34" si="78">SUM(AX3:AX33)</f>
        <v>40027</v>
      </c>
      <c r="AY34" s="35">
        <f t="shared" ref="AY34" si="79">SUM(AY3:AY33)</f>
        <v>8178</v>
      </c>
      <c r="AZ34" s="35">
        <f t="shared" ref="AZ34" si="80">SUM(AZ3:AZ33)</f>
        <v>31849</v>
      </c>
      <c r="BA34" s="36">
        <f t="shared" ref="BA34" si="81">AY34/AX34</f>
        <v>0.20431208933969572</v>
      </c>
      <c r="BB34" s="35">
        <f>AT34+AX34</f>
        <v>53461</v>
      </c>
      <c r="BC34" s="38">
        <f>(AT34)/(BB34)</f>
        <v>0.25128598417538017</v>
      </c>
      <c r="BD34" s="37">
        <f>(AU34+AY34)/(AT34+AX34)</f>
        <v>0.18168384429771234</v>
      </c>
      <c r="BE34" s="34">
        <f>SUM(BE3:BE33)</f>
        <v>6128</v>
      </c>
      <c r="BF34" s="35">
        <f t="shared" ref="BF34" si="82">SUM(BF3:BF33)</f>
        <v>1005</v>
      </c>
      <c r="BG34" s="35">
        <f t="shared" ref="BG34" si="83">SUM(BG3:BG33)</f>
        <v>5123</v>
      </c>
      <c r="BH34" s="36">
        <f t="shared" ref="BH34" si="84">BF34/BE34</f>
        <v>0.16400130548302871</v>
      </c>
      <c r="BI34" s="35">
        <f t="shared" ref="BI34" si="85">SUM(BI3:BI33)</f>
        <v>16203</v>
      </c>
      <c r="BJ34" s="35">
        <f t="shared" ref="BJ34" si="86">SUM(BJ3:BJ33)</f>
        <v>4505</v>
      </c>
      <c r="BK34" s="35">
        <f t="shared" ref="BK34" si="87">SUM(BK3:BK33)</f>
        <v>11698</v>
      </c>
      <c r="BL34" s="36">
        <f t="shared" ref="BL34" si="88">BJ34/BI34</f>
        <v>0.27803493180275257</v>
      </c>
      <c r="BM34" s="35">
        <f>BE34+BI34</f>
        <v>22331</v>
      </c>
      <c r="BN34" s="38">
        <f>(BE34)/(BM34)</f>
        <v>0.27441673010613049</v>
      </c>
      <c r="BO34" s="37">
        <f>(BF34+BJ34)/(BE34+BI34)</f>
        <v>0.24674219694594957</v>
      </c>
    </row>
    <row r="35" spans="1:67" x14ac:dyDescent="0.25">
      <c r="M35" s="33"/>
      <c r="X35" s="39" t="s">
        <v>22</v>
      </c>
    </row>
  </sheetData>
  <sortState ref="Z8:AD16">
    <sortCondition descending="1" ref="Z8:Z16"/>
  </sortState>
  <mergeCells count="6">
    <mergeCell ref="BE1:BO1"/>
    <mergeCell ref="B1:L1"/>
    <mergeCell ref="M1:W1"/>
    <mergeCell ref="X1:AH1"/>
    <mergeCell ref="AI1:AS1"/>
    <mergeCell ref="AT1:BD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HDsports.at</dc:creator>
  <cp:lastModifiedBy>HDsports.at</cp:lastModifiedBy>
  <dcterms:created xsi:type="dcterms:W3CDTF">2015-02-25T09:24:40Z</dcterms:created>
  <dcterms:modified xsi:type="dcterms:W3CDTF">2015-03-23T15:47:00Z</dcterms:modified>
</cp:coreProperties>
</file>